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omments1.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codeName="ThisWorkbook"/>
  <mc:AlternateContent xmlns:mc="http://schemas.openxmlformats.org/markup-compatibility/2006">
    <mc:Choice Requires="x15">
      <x15ac:absPath xmlns:x15ac="http://schemas.microsoft.com/office/spreadsheetml/2010/11/ac" url="https://dpsaza-my.sharepoint.com/personal/esther_dpsa_gov_za/Documents/Documents/MYDOC2026/"/>
    </mc:Choice>
  </mc:AlternateContent>
  <xr:revisionPtr revIDLastSave="0" documentId="8_{AFCA465C-D005-491D-B886-17BEABA86288}" xr6:coauthVersionLast="47" xr6:coauthVersionMax="47" xr10:uidLastSave="{00000000-0000-0000-0000-000000000000}"/>
  <workbookProtection workbookAlgorithmName="SHA-512" workbookHashValue="tlTtORiDo9nUQKP2QKdNW4FlfWUtQ3djx5MsY7s5cAiDqk793CbFaWcxEDzUtx/48DAa6nnOnZkdlQlT4sB2/w==" workbookSaltValue="3tnGr8MVcc97kjMeQcf/rg==" workbookSpinCount="100000" lockStructure="1"/>
  <bookViews>
    <workbookView xWindow="-120" yWindow="-120" windowWidth="20730" windowHeight="11040" tabRatio="872" activeTab="2" xr2:uid="{00000000-000D-0000-FFFF-FFFF00000000}"/>
  </bookViews>
  <sheets>
    <sheet name="Guide" sheetId="9" r:id="rId1"/>
    <sheet name="Structuring of package" sheetId="1" r:id="rId2"/>
    <sheet name="Salary advice" sheetId="3" r:id="rId3"/>
  </sheets>
  <definedNames>
    <definedName name="_xlnm.Print_Area" localSheetId="2">'Salary advice'!$A$1:$D$70</definedName>
    <definedName name="_xlnm.Print_Area" localSheetId="1">'Structuring of package'!$A$1:$D$54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77" i="3" l="1"/>
  <c r="C77" i="3" l="1"/>
  <c r="D27" i="1"/>
  <c r="D50" i="3" s="1"/>
  <c r="E17" i="1"/>
  <c r="F17" i="1" s="1"/>
  <c r="D17" i="1" s="1"/>
  <c r="E32" i="1"/>
  <c r="D32" i="1" s="1"/>
  <c r="D13" i="3" s="1"/>
  <c r="D58" i="3" s="1"/>
  <c r="D12" i="3"/>
  <c r="D57" i="3" s="1"/>
  <c r="D31" i="1"/>
  <c r="D33" i="1"/>
  <c r="D14" i="3"/>
  <c r="D15" i="3"/>
  <c r="E25" i="3"/>
  <c r="D28" i="3" s="1"/>
  <c r="D51" i="3" s="1"/>
  <c r="E27" i="1"/>
  <c r="D56" i="3"/>
  <c r="B25" i="3" l="1"/>
  <c r="D77" i="3"/>
  <c r="E77" i="3" s="1"/>
  <c r="D67" i="3" s="1"/>
  <c r="D30" i="3"/>
  <c r="D11" i="3"/>
  <c r="E19" i="1"/>
  <c r="F19" i="1" s="1"/>
  <c r="D19" i="1" s="1"/>
  <c r="D20" i="1" s="1"/>
  <c r="D24" i="1" l="1"/>
  <c r="D25" i="1"/>
  <c r="C25" i="1" s="1"/>
  <c r="E28" i="1"/>
  <c r="D21" i="3"/>
  <c r="D31" i="3"/>
  <c r="D49" i="3" l="1"/>
  <c r="D52" i="3" s="1"/>
  <c r="D55" i="3"/>
  <c r="D59" i="3" l="1"/>
  <c r="D62" i="3" s="1"/>
  <c r="D65" i="3" s="1"/>
  <c r="D68" i="3" l="1"/>
  <c r="D69" i="3" s="1"/>
  <c r="D32" i="3" s="1"/>
  <c r="D42" i="3" s="1"/>
  <c r="D44"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 J van der Walt</author>
  </authors>
  <commentList>
    <comment ref="C25" authorId="0" shapeId="0" xr:uid="{00000000-0006-0000-0100-000001000000}">
      <text>
        <r>
          <rPr>
            <b/>
            <sz val="8"/>
            <color indexed="81"/>
            <rFont val="Tahoma"/>
            <family val="2"/>
          </rPr>
          <t>A J van der Walt:</t>
        </r>
        <r>
          <rPr>
            <sz val="8"/>
            <color indexed="81"/>
            <rFont val="Tahoma"/>
            <family val="2"/>
          </rPr>
          <t xml:space="preserve">
</t>
        </r>
        <r>
          <rPr>
            <b/>
            <sz val="8"/>
            <color indexed="81"/>
            <rFont val="Tahoma"/>
            <family val="2"/>
          </rPr>
          <t>OK</t>
        </r>
        <r>
          <rPr>
            <sz val="8"/>
            <color indexed="81"/>
            <rFont val="Tahoma"/>
            <family val="2"/>
          </rPr>
          <t xml:space="preserve"> - Amount equal to or less than amount available to structure
</t>
        </r>
        <r>
          <rPr>
            <b/>
            <sz val="8"/>
            <color indexed="81"/>
            <rFont val="Tahoma"/>
            <family val="2"/>
          </rPr>
          <t>ERROR</t>
        </r>
        <r>
          <rPr>
            <sz val="8"/>
            <color indexed="81"/>
            <rFont val="Tahoma"/>
            <family val="2"/>
          </rPr>
          <t xml:space="preserve"> - Amount exceeds amount available to structure                                                                                                                 </t>
        </r>
      </text>
    </comment>
  </commentList>
</comments>
</file>

<file path=xl/sharedStrings.xml><?xml version="1.0" encoding="utf-8"?>
<sst xmlns="http://schemas.openxmlformats.org/spreadsheetml/2006/main" count="175" uniqueCount="139">
  <si>
    <t>R.p.a.</t>
  </si>
  <si>
    <t>Car allowance</t>
  </si>
  <si>
    <t>Housing allowance</t>
  </si>
  <si>
    <t>Non-pensionable cash allowance</t>
  </si>
  <si>
    <t>Income</t>
  </si>
  <si>
    <t>Deductions</t>
  </si>
  <si>
    <t>Per month</t>
  </si>
  <si>
    <t>Total deductions</t>
  </si>
  <si>
    <t>Calculation of tax</t>
  </si>
  <si>
    <t>(a)</t>
  </si>
  <si>
    <t>(b)</t>
  </si>
  <si>
    <t>Salary advice</t>
  </si>
  <si>
    <t xml:space="preserve"> </t>
  </si>
  <si>
    <t>Amount to be taxed monthly</t>
  </si>
  <si>
    <t>Note:</t>
  </si>
  <si>
    <t>Gross income</t>
  </si>
  <si>
    <t>Yes</t>
  </si>
  <si>
    <t>No</t>
  </si>
  <si>
    <t>GENERAL</t>
  </si>
  <si>
    <t>Structuring of package</t>
  </si>
  <si>
    <t>STEPS</t>
  </si>
  <si>
    <t xml:space="preserve">General information </t>
  </si>
  <si>
    <t>Elements of package</t>
  </si>
  <si>
    <t>Notes:</t>
  </si>
  <si>
    <t>Not member to a registered medical aid scheme</t>
  </si>
  <si>
    <t>Total pm</t>
  </si>
  <si>
    <t xml:space="preserve">Total pa </t>
  </si>
  <si>
    <t>Drop down 1  to 8</t>
  </si>
  <si>
    <t>Drop down 9 to 12</t>
  </si>
  <si>
    <t>13th Cheque - if chosen that tax be spread over year</t>
  </si>
  <si>
    <t>Deductions from taxable income</t>
  </si>
  <si>
    <t>Final tax per annum</t>
  </si>
  <si>
    <t>Final tax per month</t>
  </si>
  <si>
    <t>Fringe benefit tax on employer contribution to medical scheme</t>
  </si>
  <si>
    <r>
      <t xml:space="preserve">Only complete </t>
    </r>
    <r>
      <rPr>
        <b/>
        <sz val="12"/>
        <color indexed="17"/>
        <rFont val="Arial"/>
        <family val="2"/>
      </rPr>
      <t>green cells</t>
    </r>
    <r>
      <rPr>
        <b/>
        <sz val="12"/>
        <color indexed="10"/>
        <rFont val="Arial"/>
        <family val="2"/>
      </rPr>
      <t>.  The red cells (formulas) and the other general cells are protected.</t>
    </r>
  </si>
  <si>
    <r>
      <t>Structuring of package</t>
    </r>
    <r>
      <rPr>
        <b/>
        <sz val="12"/>
        <color indexed="12"/>
        <rFont val="Arial"/>
        <family val="2"/>
      </rPr>
      <t xml:space="preserve"> </t>
    </r>
  </si>
  <si>
    <t>13th Cheque</t>
  </si>
  <si>
    <t xml:space="preserve">Housing allowance </t>
  </si>
  <si>
    <t xml:space="preserve">Non-pensionable cash allowance </t>
  </si>
  <si>
    <t>Retirement Annuities (RA's) - monthly deduction</t>
  </si>
  <si>
    <t>Tax calculation</t>
  </si>
  <si>
    <t>Member's own contribution to pension fund</t>
  </si>
  <si>
    <t xml:space="preserve">National Executive (Deputy President and Ministers) and Deputy Ministers </t>
  </si>
  <si>
    <t>Members of the National Assembly and Permanent Delegates to the National Council of Provinces</t>
  </si>
  <si>
    <t>Premiers, Members of Executive Councils and Members of Provincial Legislatures</t>
  </si>
  <si>
    <t>Basic salary</t>
  </si>
  <si>
    <t>Flexible portion</t>
  </si>
  <si>
    <t>Basic salary (pensionable) component</t>
  </si>
  <si>
    <r>
      <t xml:space="preserve">Medical Aid </t>
    </r>
    <r>
      <rPr>
        <b/>
        <sz val="9"/>
        <color indexed="10"/>
        <rFont val="Arial"/>
        <family val="2"/>
      </rPr>
      <t>(only applicable to members of PARMED)</t>
    </r>
    <r>
      <rPr>
        <b/>
        <sz val="10"/>
        <rFont val="Arial"/>
        <family val="2"/>
      </rPr>
      <t xml:space="preserve"> </t>
    </r>
  </si>
  <si>
    <t>Indicate total annual PARMED subscription fee</t>
  </si>
  <si>
    <t>13th Cheque (payable in month of birth)</t>
  </si>
  <si>
    <r>
      <t xml:space="preserve">Employer contribution to Political Office-bearers Pension Fund </t>
    </r>
    <r>
      <rPr>
        <b/>
        <sz val="8"/>
        <color indexed="12"/>
        <rFont val="Arial"/>
        <family val="2"/>
      </rPr>
      <t>(22.5% of pensionable income)</t>
    </r>
  </si>
  <si>
    <t>Political Office-bearers Allowance</t>
  </si>
  <si>
    <t>Total taxable amount X 12 (annual amount)</t>
  </si>
  <si>
    <t>Basic salary (60% of package minus R120 000)</t>
  </si>
  <si>
    <t>Political Office-bearers Allowance (amount part of pensionable income)</t>
  </si>
  <si>
    <t>Indicate PARMED membership profile below (i.e. principal member only,  member plus 1 dependant, member plus 2 dependants etc.)</t>
  </si>
  <si>
    <t>Date:</t>
  </si>
  <si>
    <t>Structuring of the flexible portion</t>
  </si>
  <si>
    <r>
      <t>Name:</t>
    </r>
    <r>
      <rPr>
        <b/>
        <sz val="10"/>
        <rFont val="Arial"/>
        <family val="2"/>
      </rPr>
      <t xml:space="preserve"> </t>
    </r>
  </si>
  <si>
    <r>
      <t>Job Title:</t>
    </r>
    <r>
      <rPr>
        <b/>
        <sz val="10"/>
        <rFont val="Arial"/>
        <family val="2"/>
      </rPr>
      <t xml:space="preserve"> </t>
    </r>
  </si>
  <si>
    <r>
      <t>PERSAL no:</t>
    </r>
    <r>
      <rPr>
        <b/>
        <sz val="10"/>
        <rFont val="Arial"/>
        <family val="2"/>
      </rPr>
      <t xml:space="preserve"> </t>
    </r>
  </si>
  <si>
    <t>Structuring of the flexible portion by the Political Office-bearer</t>
  </si>
  <si>
    <t>If the Political Officer-bearer structures for a 13th Cheque, please select option in adjacent green cell whether the tax on the 13th Cheques must be spread over the year</t>
  </si>
  <si>
    <t>I accept the package composition (structuring) and conditions</t>
  </si>
  <si>
    <t xml:space="preserve">Draft salary advice </t>
  </si>
  <si>
    <r>
      <t xml:space="preserve">(Remaining) amount  to be structured -  </t>
    </r>
    <r>
      <rPr>
        <b/>
        <sz val="9"/>
        <color indexed="10"/>
        <rFont val="Arial"/>
        <family val="2"/>
      </rPr>
      <t>(CHECK)</t>
    </r>
  </si>
  <si>
    <r>
      <t xml:space="preserve">Amount (already) structured (allocated) - </t>
    </r>
    <r>
      <rPr>
        <b/>
        <sz val="9"/>
        <color indexed="10"/>
        <rFont val="Arial"/>
        <family val="2"/>
      </rPr>
      <t>(CHECK)</t>
    </r>
  </si>
  <si>
    <r>
      <t xml:space="preserve"> </t>
    </r>
    <r>
      <rPr>
        <sz val="14"/>
        <rFont val="Arial"/>
        <family val="2"/>
      </rPr>
      <t>►</t>
    </r>
  </si>
  <si>
    <t>Calculations in this Model may differ from calculations on the PERSAL system</t>
  </si>
  <si>
    <t xml:space="preserve">Please complete this sheet (page).  Once completed, it must be printed, signed and submitted to the HR Component for implementation </t>
  </si>
  <si>
    <r>
      <t xml:space="preserve">Enter the effective date of structuring in </t>
    </r>
    <r>
      <rPr>
        <b/>
        <sz val="10"/>
        <rFont val="Arial"/>
        <family val="2"/>
      </rPr>
      <t>CELL D10.</t>
    </r>
  </si>
  <si>
    <r>
      <t xml:space="preserve">Enter the </t>
    </r>
    <r>
      <rPr>
        <b/>
        <sz val="10"/>
        <rFont val="Arial"/>
        <family val="2"/>
      </rPr>
      <t>total</t>
    </r>
    <r>
      <rPr>
        <sz val="10"/>
        <rFont val="Arial"/>
        <family val="2"/>
      </rPr>
      <t xml:space="preserve"> package in </t>
    </r>
    <r>
      <rPr>
        <b/>
        <sz val="10"/>
        <rFont val="Arial"/>
        <family val="2"/>
      </rPr>
      <t>CELL D16</t>
    </r>
  </si>
  <si>
    <t>►</t>
  </si>
  <si>
    <t>The Political office-bearers Allowances (R120 000) is reflected in CELL D18</t>
  </si>
  <si>
    <r>
      <t xml:space="preserve">The flexible portion (total package </t>
    </r>
    <r>
      <rPr>
        <b/>
        <u/>
        <sz val="10"/>
        <rFont val="Arial Narrow"/>
        <family val="2"/>
      </rPr>
      <t>minus</t>
    </r>
    <r>
      <rPr>
        <b/>
        <sz val="10"/>
        <rFont val="Arial Narrow"/>
        <family val="2"/>
      </rPr>
      <t xml:space="preserve"> basic salary, Political office-bearers Allowance and the employer's contribution to the Political Office-bearers Pension Fund) is reflected in CELL D20.  This amount is to be structured by the Political Office-bearer</t>
    </r>
  </si>
  <si>
    <t>Medical - structuring of an appropriate amount as employer contribution to PARMED</t>
  </si>
  <si>
    <r>
      <t xml:space="preserve">Enter the </t>
    </r>
    <r>
      <rPr>
        <b/>
        <sz val="10"/>
        <rFont val="Arial"/>
        <family val="2"/>
      </rPr>
      <t>annual</t>
    </r>
    <r>
      <rPr>
        <sz val="10"/>
        <rFont val="Arial"/>
        <family val="2"/>
      </rPr>
      <t xml:space="preserve"> PARMED subscription (membership) fee in </t>
    </r>
    <r>
      <rPr>
        <b/>
        <sz val="10"/>
        <rFont val="Arial"/>
        <family val="2"/>
      </rPr>
      <t>CELL C27</t>
    </r>
  </si>
  <si>
    <r>
      <t xml:space="preserve">Indicate the Political Office-bearer's medical membership profile in </t>
    </r>
    <r>
      <rPr>
        <b/>
        <sz val="10"/>
        <rFont val="Arial"/>
        <family val="2"/>
      </rPr>
      <t>CELL B30</t>
    </r>
    <r>
      <rPr>
        <sz val="10"/>
        <rFont val="Arial"/>
        <family val="2"/>
      </rPr>
      <t xml:space="preserve"> (dropdown table) (i.e. single member, member plus 1 dependant, member plus 2 dependants etc.)</t>
    </r>
  </si>
  <si>
    <r>
      <t xml:space="preserve">Confirm in </t>
    </r>
    <r>
      <rPr>
        <b/>
        <sz val="10"/>
        <rFont val="Arial"/>
        <family val="2"/>
      </rPr>
      <t xml:space="preserve">CELL C31 </t>
    </r>
    <r>
      <rPr>
        <sz val="10"/>
        <rFont val="Arial"/>
        <family val="2"/>
      </rPr>
      <t>whether</t>
    </r>
    <r>
      <rPr>
        <sz val="10"/>
        <rFont val="Arial"/>
        <family val="2"/>
      </rPr>
      <t xml:space="preserve"> the Political Office-bearer wishes to structure for a 13th Cheque - </t>
    </r>
    <r>
      <rPr>
        <b/>
        <sz val="10"/>
        <rFont val="Arial"/>
        <family val="2"/>
      </rPr>
      <t xml:space="preserve">Yes or No </t>
    </r>
    <r>
      <rPr>
        <sz val="10"/>
        <rFont val="Arial"/>
        <family val="2"/>
      </rPr>
      <t>(dropdown table).</t>
    </r>
    <r>
      <rPr>
        <sz val="10"/>
        <rFont val="Arial"/>
        <family val="2"/>
      </rPr>
      <t xml:space="preserve">  The amount structured is reflected in </t>
    </r>
    <r>
      <rPr>
        <b/>
        <sz val="10"/>
        <rFont val="Arial"/>
        <family val="2"/>
      </rPr>
      <t>CELL D31.</t>
    </r>
  </si>
  <si>
    <r>
      <t xml:space="preserve">If the Political Office-bearer decides to structure for a 13th Cheque, please confirm in </t>
    </r>
    <r>
      <rPr>
        <b/>
        <sz val="10"/>
        <rFont val="Arial"/>
        <family val="2"/>
      </rPr>
      <t>CELL C36</t>
    </r>
    <r>
      <rPr>
        <sz val="10"/>
        <rFont val="Arial"/>
        <family val="2"/>
      </rPr>
      <t xml:space="preserve"> whether the tax on the 13th Cheque should be spread over the tax year or not - </t>
    </r>
    <r>
      <rPr>
        <b/>
        <sz val="10"/>
        <rFont val="Arial"/>
        <family val="2"/>
      </rPr>
      <t xml:space="preserve">Yes or No </t>
    </r>
    <r>
      <rPr>
        <sz val="10"/>
        <rFont val="Arial"/>
        <family val="2"/>
      </rPr>
      <t>(dropdown table).</t>
    </r>
  </si>
  <si>
    <r>
      <t xml:space="preserve">Enter </t>
    </r>
    <r>
      <rPr>
        <b/>
        <u/>
        <sz val="10"/>
        <rFont val="Arial"/>
        <family val="2"/>
      </rPr>
      <t>annual</t>
    </r>
    <r>
      <rPr>
        <sz val="10"/>
        <rFont val="Arial"/>
        <family val="2"/>
      </rPr>
      <t xml:space="preserve"> amount that the Political Office-bearer wishes to structure as a motor vehicle (car) allowance in </t>
    </r>
    <r>
      <rPr>
        <b/>
        <sz val="10"/>
        <rFont val="Arial"/>
        <family val="2"/>
      </rPr>
      <t xml:space="preserve">CELL C32 - </t>
    </r>
    <r>
      <rPr>
        <b/>
        <sz val="10"/>
        <color indexed="10"/>
        <rFont val="Arial"/>
        <family val="2"/>
      </rPr>
      <t>the amount, which is rounded down to make the amount that  has been structured divisible by 12 (therefore to ensure a clean monthly amount), is reflected in CELL D32</t>
    </r>
  </si>
  <si>
    <t xml:space="preserve">The amount reflected in CELL D32 will not exceed 25% of your total package </t>
  </si>
  <si>
    <t>It is not a prerequisite that the Political Office-bearer must purchase another vehicle or that her of his vehicle should still be under financing in order to structure for this allowance.</t>
  </si>
  <si>
    <r>
      <t xml:space="preserve">Enter </t>
    </r>
    <r>
      <rPr>
        <b/>
        <sz val="10"/>
        <rFont val="Arial"/>
        <family val="2"/>
      </rPr>
      <t>annual</t>
    </r>
    <r>
      <rPr>
        <sz val="10"/>
        <rFont val="Arial"/>
        <family val="2"/>
      </rPr>
      <t xml:space="preserve"> amount that the Political Office-bearer wishes to structure as a housing allowance in </t>
    </r>
    <r>
      <rPr>
        <b/>
        <sz val="10"/>
        <rFont val="Arial"/>
        <family val="2"/>
      </rPr>
      <t xml:space="preserve">CELL C33 - </t>
    </r>
    <r>
      <rPr>
        <b/>
        <sz val="10"/>
        <color indexed="10"/>
        <rFont val="Arial"/>
        <family val="2"/>
      </rPr>
      <t>the amount, which is rounded down to make the amount that has been structured divisible by 12 (therefore to ensure a clean monthly amount), is reflected in CELL D33</t>
    </r>
  </si>
  <si>
    <r>
      <t xml:space="preserve">Enter </t>
    </r>
    <r>
      <rPr>
        <b/>
        <sz val="10"/>
        <rFont val="Arial"/>
        <family val="2"/>
      </rPr>
      <t>annual</t>
    </r>
    <r>
      <rPr>
        <sz val="10"/>
        <rFont val="Arial"/>
        <family val="2"/>
      </rPr>
      <t xml:space="preserve"> amount that the Political Office-bearer wishes to structure as non-pensionable cash allowance in </t>
    </r>
    <r>
      <rPr>
        <b/>
        <sz val="10"/>
        <rFont val="Arial"/>
        <family val="2"/>
      </rPr>
      <t>CELL D34</t>
    </r>
    <r>
      <rPr>
        <sz val="10"/>
        <rFont val="Arial"/>
        <family val="2"/>
      </rPr>
      <t xml:space="preserve">  </t>
    </r>
  </si>
  <si>
    <t>This tool enables the Political Office-bearer to view the effect of her or his preferred structuring on her or his net salary.</t>
  </si>
  <si>
    <t>This Model is applicable to the following Political Office-bearers:</t>
  </si>
  <si>
    <r>
      <t xml:space="preserve">Enter allowances (monthly rates) payable to the Political Office-bearer in addition to his or her package in </t>
    </r>
    <r>
      <rPr>
        <b/>
        <sz val="10"/>
        <rFont val="Arial"/>
        <family val="2"/>
      </rPr>
      <t xml:space="preserve">CELLS C16 to D19 </t>
    </r>
    <r>
      <rPr>
        <sz val="10"/>
        <rFont val="Arial"/>
        <family val="2"/>
      </rPr>
      <t>(if any).</t>
    </r>
  </si>
  <si>
    <r>
      <t xml:space="preserve">Enter other deductions from the Political Office-bearer's salary in </t>
    </r>
    <r>
      <rPr>
        <b/>
        <sz val="10"/>
        <rFont val="Arial"/>
        <family val="2"/>
      </rPr>
      <t xml:space="preserve">CELLS C33 to D40 </t>
    </r>
    <r>
      <rPr>
        <sz val="10"/>
        <rFont val="Arial"/>
        <family val="2"/>
      </rPr>
      <t>(i.e. garnish orders, bond repayment, parking, life assurance, annuities) (if any).</t>
    </r>
  </si>
  <si>
    <r>
      <t>View the Political Office-bearer's gross monthly income (</t>
    </r>
    <r>
      <rPr>
        <b/>
        <sz val="10"/>
        <rFont val="Arial"/>
        <family val="2"/>
      </rPr>
      <t>CELL D21</t>
    </r>
    <r>
      <rPr>
        <sz val="10"/>
        <rFont val="Arial"/>
        <family val="2"/>
      </rPr>
      <t>), total deductions (</t>
    </r>
    <r>
      <rPr>
        <b/>
        <sz val="10"/>
        <rFont val="Arial"/>
        <family val="2"/>
      </rPr>
      <t>CELL D42</t>
    </r>
    <r>
      <rPr>
        <sz val="10"/>
        <rFont val="Arial"/>
        <family val="2"/>
      </rPr>
      <t>) and net salary (take-home pay) (</t>
    </r>
    <r>
      <rPr>
        <b/>
        <sz val="10"/>
        <rFont val="Arial"/>
        <family val="2"/>
      </rPr>
      <t>CELL</t>
    </r>
    <r>
      <rPr>
        <sz val="10"/>
        <rFont val="Arial"/>
        <family val="2"/>
      </rPr>
      <t xml:space="preserve"> </t>
    </r>
    <r>
      <rPr>
        <b/>
        <sz val="10"/>
        <rFont val="Arial"/>
        <family val="2"/>
      </rPr>
      <t>D44</t>
    </r>
    <r>
      <rPr>
        <sz val="10"/>
        <rFont val="Arial"/>
        <family val="2"/>
      </rPr>
      <t>).</t>
    </r>
  </si>
  <si>
    <t>Please note that calculations in this tool may differ from calculations on the PERSAL system because no (possible) tax reconciliations over the course of a tax year are taken into account in this tool</t>
  </si>
  <si>
    <t>This Model consists of the following sheets (pages):-</t>
  </si>
  <si>
    <r>
      <t xml:space="preserve">Enter Political Office-bearer's personal details in </t>
    </r>
    <r>
      <rPr>
        <b/>
        <sz val="10"/>
        <rFont val="Arial"/>
        <family val="2"/>
      </rPr>
      <t>CELLS B9 to B11.</t>
    </r>
  </si>
  <si>
    <r>
      <t>The employer's contribution to the Political Office-bearers Pension Fund (22.5% of total pensionable income - t</t>
    </r>
    <r>
      <rPr>
        <b/>
        <u/>
        <sz val="10"/>
        <rFont val="Arial Narrow"/>
        <family val="2"/>
      </rPr>
      <t>herefore basic salary and Political Office-bearers Allowance combined</t>
    </r>
    <r>
      <rPr>
        <b/>
        <sz val="10"/>
        <rFont val="Arial Narrow"/>
        <family val="2"/>
      </rPr>
      <t>) is reflected in CELL D19.  This amount  is deducted from the package (forfeited), and the employer pays it to the Political Office-bearers Pension Fund in the form of an employer contribution.</t>
    </r>
  </si>
  <si>
    <r>
      <t>Car allowance</t>
    </r>
    <r>
      <rPr>
        <b/>
        <sz val="10"/>
        <rFont val="Arial"/>
        <family val="2"/>
      </rPr>
      <t xml:space="preserve"> </t>
    </r>
  </si>
  <si>
    <t>50% on Public Office-bearers Allowance</t>
  </si>
  <si>
    <t xml:space="preserve">Gross income </t>
  </si>
  <si>
    <t>Medical Aid (Political Office-bearer's contribution)</t>
  </si>
  <si>
    <t>Pension (Political Office-bearer's contribution)</t>
  </si>
  <si>
    <r>
      <t>Estimated</t>
    </r>
    <r>
      <rPr>
        <sz val="10"/>
        <rFont val="Arial"/>
        <family val="2"/>
      </rPr>
      <t xml:space="preserve"> tax</t>
    </r>
  </si>
  <si>
    <t>The basic salary (60% of total package minus R120 000 earmarked as the Political Office-bearers Allowance) is reflected in CELL D17.</t>
  </si>
  <si>
    <t>While the Political Office-bearer structures this component, please refer to CELLS D24 and D25 on a continuous basis (red cells) to keep track of the amount already structured and the amount that remains to be structured.  If an "ERROR" message is displayed in CELL C25, the amount available for structuring has been exceeded.</t>
  </si>
  <si>
    <t>Political office-bearer (signature)</t>
  </si>
  <si>
    <t>NET SALARY</t>
  </si>
  <si>
    <t>Composition wef</t>
  </si>
  <si>
    <r>
      <t xml:space="preserve">If a member has structured for a Motor vehicle allowance, he or she must maintain a LOG SHEET of actual official traveling with the member's private vehicle in order to qualify for a tax deduction against the allowance on assessment of the member's tax return  </t>
    </r>
    <r>
      <rPr>
        <b/>
        <u/>
        <sz val="12"/>
        <rFont val="Arial"/>
        <family val="2"/>
      </rPr>
      <t/>
    </r>
  </si>
  <si>
    <t xml:space="preserve">20% on Car allowance </t>
  </si>
  <si>
    <t>Issued by the DPSA</t>
  </si>
  <si>
    <r>
      <t xml:space="preserve">Total annual amount that Political Office-bearer wishes to structure as employer contribution to PARMED, limited to the total annual medical subscription -  </t>
    </r>
    <r>
      <rPr>
        <b/>
        <u/>
        <sz val="8"/>
        <color indexed="10"/>
        <rFont val="Arial Narrow"/>
        <family val="2"/>
      </rPr>
      <t>office-bearers are not compelled to structure for this purpose to secure the tax benefit - they will still qualify for the Medical Schemes Fee Tax Credit (benefit) if they do not structure for this purpose</t>
    </r>
  </si>
  <si>
    <r>
      <t xml:space="preserve">Enter the annual (maximum) amount that the Political Office-bearer wishes to structure as an employer contribution to PARMED in </t>
    </r>
    <r>
      <rPr>
        <b/>
        <sz val="10"/>
        <rFont val="Arial"/>
        <family val="2"/>
      </rPr>
      <t xml:space="preserve">CELL C28.  </t>
    </r>
    <r>
      <rPr>
        <b/>
        <u/>
        <sz val="10"/>
        <color rgb="FFFF0000"/>
        <rFont val="Arial"/>
        <family val="2"/>
      </rPr>
      <t>Political office-bearers are not o</t>
    </r>
    <r>
      <rPr>
        <b/>
        <u/>
        <sz val="10"/>
        <color indexed="10"/>
        <rFont val="Arial"/>
        <family val="2"/>
      </rPr>
      <t>bliged to structure for this purpose to secure the tax benefit - they will still qualify for the Medical Schemes Fee Tax Credit (benefit) if they do not structure for this purpose)</t>
    </r>
  </si>
  <si>
    <t xml:space="preserve">This step-for-step Guide and POB Model (Excel spreadsheet) are made available to empower Political Office-bearers to structure their Total Cost-to-Employer (TCE) packages and to view the implications of the structuring.  Political office-bearers (and those officials who assist them in this regard) is requested to study this GUIDE before the package is structured.  </t>
  </si>
  <si>
    <t>Elements of TCE package (as Gazetted)</t>
  </si>
  <si>
    <t>TCE package</t>
  </si>
  <si>
    <t>STRUCTURING AND COMPOSITION OF TOTAL COST-TO-EMPLOYER (TCE) PACKAGE</t>
  </si>
  <si>
    <t>Member only</t>
  </si>
  <si>
    <r>
      <t xml:space="preserve">Member </t>
    </r>
    <r>
      <rPr>
        <b/>
        <sz val="10"/>
        <rFont val="Arial"/>
        <family val="2"/>
      </rPr>
      <t>plus</t>
    </r>
    <r>
      <rPr>
        <sz val="10"/>
        <rFont val="Arial"/>
        <family val="2"/>
      </rPr>
      <t xml:space="preserve"> 1 dependant</t>
    </r>
  </si>
  <si>
    <r>
      <t xml:space="preserve">Member </t>
    </r>
    <r>
      <rPr>
        <b/>
        <sz val="10"/>
        <rFont val="Arial"/>
        <family val="2"/>
      </rPr>
      <t>plus</t>
    </r>
    <r>
      <rPr>
        <sz val="10"/>
        <rFont val="Arial"/>
        <family val="2"/>
      </rPr>
      <t xml:space="preserve"> 2 dependants</t>
    </r>
  </si>
  <si>
    <r>
      <t xml:space="preserve">Member </t>
    </r>
    <r>
      <rPr>
        <b/>
        <sz val="10"/>
        <rFont val="Arial"/>
        <family val="2"/>
      </rPr>
      <t>plus</t>
    </r>
    <r>
      <rPr>
        <sz val="10"/>
        <rFont val="Arial"/>
        <family val="2"/>
      </rPr>
      <t xml:space="preserve"> 3 dependants</t>
    </r>
  </si>
  <si>
    <r>
      <t xml:space="preserve">Member </t>
    </r>
    <r>
      <rPr>
        <b/>
        <sz val="10"/>
        <rFont val="Arial"/>
        <family val="2"/>
      </rPr>
      <t>plus</t>
    </r>
    <r>
      <rPr>
        <sz val="10"/>
        <rFont val="Arial"/>
        <family val="2"/>
      </rPr>
      <t xml:space="preserve"> 4 dependants</t>
    </r>
  </si>
  <si>
    <r>
      <t xml:space="preserve">Member </t>
    </r>
    <r>
      <rPr>
        <b/>
        <sz val="10"/>
        <rFont val="Arial"/>
        <family val="2"/>
      </rPr>
      <t>plus</t>
    </r>
    <r>
      <rPr>
        <sz val="10"/>
        <rFont val="Arial"/>
        <family val="2"/>
      </rPr>
      <t xml:space="preserve"> 5 dependants</t>
    </r>
  </si>
  <si>
    <r>
      <t xml:space="preserve">Member </t>
    </r>
    <r>
      <rPr>
        <b/>
        <sz val="10"/>
        <rFont val="Arial"/>
        <family val="2"/>
      </rPr>
      <t>plus</t>
    </r>
    <r>
      <rPr>
        <sz val="10"/>
        <rFont val="Arial"/>
        <family val="2"/>
      </rPr>
      <t xml:space="preserve"> 6 dependants</t>
    </r>
  </si>
  <si>
    <r>
      <t xml:space="preserve">Member </t>
    </r>
    <r>
      <rPr>
        <b/>
        <sz val="10"/>
        <rFont val="Arial"/>
        <family val="2"/>
      </rPr>
      <t>plus</t>
    </r>
    <r>
      <rPr>
        <sz val="10"/>
        <rFont val="Arial"/>
        <family val="2"/>
      </rPr>
      <t xml:space="preserve"> 7 dependants</t>
    </r>
  </si>
  <si>
    <r>
      <t xml:space="preserve">Member </t>
    </r>
    <r>
      <rPr>
        <b/>
        <sz val="10"/>
        <rFont val="Arial"/>
        <family val="2"/>
      </rPr>
      <t>plus</t>
    </r>
    <r>
      <rPr>
        <sz val="10"/>
        <rFont val="Arial"/>
        <family val="2"/>
      </rPr>
      <t xml:space="preserve">  8 dependents</t>
    </r>
  </si>
  <si>
    <r>
      <t xml:space="preserve">Member </t>
    </r>
    <r>
      <rPr>
        <b/>
        <sz val="10"/>
        <rFont val="Arial"/>
        <family val="2"/>
      </rPr>
      <t>plus</t>
    </r>
    <r>
      <rPr>
        <sz val="10"/>
        <rFont val="Arial"/>
        <family val="2"/>
      </rPr>
      <t xml:space="preserve"> 9 dependants</t>
    </r>
  </si>
  <si>
    <r>
      <t xml:space="preserve">Member </t>
    </r>
    <r>
      <rPr>
        <b/>
        <sz val="10"/>
        <rFont val="Arial"/>
        <family val="2"/>
      </rPr>
      <t>plus</t>
    </r>
    <r>
      <rPr>
        <sz val="10"/>
        <rFont val="Arial"/>
        <family val="2"/>
      </rPr>
      <t xml:space="preserve">  10 dependents</t>
    </r>
  </si>
  <si>
    <t xml:space="preserve">Please note that this draft salary advice is only a tool to view the implications of the structuring of the package - it does not take into account possible tax or other reconciliations over the course of a tax year </t>
  </si>
  <si>
    <t>Any other allowances payable additional to package</t>
  </si>
  <si>
    <r>
      <t xml:space="preserve">Others (Specify) </t>
    </r>
    <r>
      <rPr>
        <sz val="9"/>
        <rFont val="Arial"/>
        <family val="2"/>
      </rPr>
      <t>(i.e. bond payment, motor financing, union membership, short term insurance, parking etc.)</t>
    </r>
  </si>
  <si>
    <t xml:space="preserve">GUIDE TO THE MODEL FOR POLITICAL OFFICE-BEARERS (POB's)   </t>
  </si>
  <si>
    <t>2026 POB MODEL</t>
  </si>
  <si>
    <t>Effective from 1 March 2026 (2027 tax year)</t>
  </si>
  <si>
    <t>Model is applicable with effect from 1 March 2026 (2027 tax year)</t>
  </si>
  <si>
    <t xml:space="preserve">     2026 POB Model </t>
  </si>
  <si>
    <t>Annual tax (2027 tax year)</t>
  </si>
  <si>
    <t>Tax rebate (R17820) (2027 tax year)</t>
  </si>
  <si>
    <t>Medical Schemes Fee Tax Credit (2027 tax year)</t>
  </si>
  <si>
    <t>Medical Tax Credit calculation (2027 Tax year)</t>
  </si>
  <si>
    <t>Date: 1 April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</si>
</sst>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_);_(* \(#,##0.00\);_(* &quot;-&quot;??_);_(@_)"/>
    <numFmt numFmtId="165" formatCode="0.0000"/>
    <numFmt numFmtId="166" formatCode="_(* #,##0.00_);_(* \(#,##0.00\);_(* &quot;-&quot;_);_(@_)"/>
    <numFmt numFmtId="167" formatCode="#,##0.0000"/>
    <numFmt numFmtId="168" formatCode="#,##0.0000;\-#,##0.0000"/>
    <numFmt numFmtId="169" formatCode="#,##0.00000;\-#,##0.00000"/>
  </numFmts>
  <fonts count="62">
    <font>
      <sz val="10"/>
      <name val="Arial"/>
    </font>
    <font>
      <sz val="10"/>
      <name val="Arial"/>
      <family val="2"/>
    </font>
    <font>
      <b/>
      <sz val="10"/>
      <name val="Arial"/>
      <family val="2"/>
    </font>
    <font>
      <sz val="8"/>
      <color indexed="81"/>
      <name val="Tahoma"/>
      <family val="2"/>
    </font>
    <font>
      <b/>
      <sz val="8"/>
      <color indexed="81"/>
      <name val="Tahoma"/>
      <family val="2"/>
    </font>
    <font>
      <b/>
      <sz val="9"/>
      <name val="Arial"/>
      <family val="2"/>
    </font>
    <font>
      <sz val="9"/>
      <name val="Arial"/>
      <family val="2"/>
    </font>
    <font>
      <sz val="10"/>
      <name val="Arial"/>
      <family val="2"/>
    </font>
    <font>
      <b/>
      <sz val="12"/>
      <name val="Arial"/>
      <family val="2"/>
    </font>
    <font>
      <b/>
      <sz val="8"/>
      <name val="Arial"/>
      <family val="2"/>
    </font>
    <font>
      <sz val="8"/>
      <name val="Arial"/>
      <family val="2"/>
    </font>
    <font>
      <b/>
      <sz val="10"/>
      <name val="Univers (WN)"/>
    </font>
    <font>
      <sz val="10"/>
      <name val="Univers (WN)"/>
    </font>
    <font>
      <sz val="8"/>
      <name val="Univers (WN)"/>
    </font>
    <font>
      <sz val="10"/>
      <color indexed="10"/>
      <name val="Arial"/>
      <family val="2"/>
    </font>
    <font>
      <b/>
      <sz val="10"/>
      <color indexed="10"/>
      <name val="Arial"/>
      <family val="2"/>
    </font>
    <font>
      <b/>
      <sz val="10"/>
      <name val="Arial"/>
      <family val="2"/>
    </font>
    <font>
      <b/>
      <sz val="14"/>
      <name val="Arial"/>
      <family val="2"/>
    </font>
    <font>
      <b/>
      <sz val="9"/>
      <name val="Arial Narrow"/>
      <family val="2"/>
    </font>
    <font>
      <b/>
      <u/>
      <sz val="10"/>
      <name val="Arial"/>
      <family val="2"/>
    </font>
    <font>
      <b/>
      <sz val="9"/>
      <color indexed="10"/>
      <name val="Arial"/>
      <family val="2"/>
    </font>
    <font>
      <b/>
      <sz val="8"/>
      <color indexed="10"/>
      <name val="Univers (WN)"/>
    </font>
    <font>
      <sz val="7"/>
      <name val="Univers (WN)"/>
    </font>
    <font>
      <sz val="6"/>
      <color indexed="12"/>
      <name val="Arial"/>
      <family val="2"/>
    </font>
    <font>
      <b/>
      <sz val="14"/>
      <color indexed="10"/>
      <name val="Arial"/>
      <family val="2"/>
    </font>
    <font>
      <b/>
      <sz val="16"/>
      <name val="Arial"/>
      <family val="2"/>
    </font>
    <font>
      <b/>
      <sz val="11"/>
      <color indexed="10"/>
      <name val="Arial"/>
      <family val="2"/>
    </font>
    <font>
      <b/>
      <u/>
      <sz val="10"/>
      <color indexed="10"/>
      <name val="Arial"/>
      <family val="2"/>
    </font>
    <font>
      <sz val="14"/>
      <color indexed="10"/>
      <name val="Arial"/>
      <family val="2"/>
    </font>
    <font>
      <b/>
      <sz val="12"/>
      <color indexed="10"/>
      <name val="Arial"/>
      <family val="2"/>
    </font>
    <font>
      <b/>
      <u/>
      <sz val="14"/>
      <name val="Arial"/>
      <family val="2"/>
    </font>
    <font>
      <b/>
      <u/>
      <sz val="12"/>
      <name val="Arial"/>
      <family val="2"/>
    </font>
    <font>
      <b/>
      <sz val="10"/>
      <name val="Arial Narrow"/>
      <family val="2"/>
    </font>
    <font>
      <b/>
      <u/>
      <sz val="10"/>
      <name val="Arial Narrow"/>
      <family val="2"/>
    </font>
    <font>
      <b/>
      <sz val="12"/>
      <color indexed="48"/>
      <name val="Arial"/>
      <family val="2"/>
    </font>
    <font>
      <sz val="10"/>
      <name val="Arial Narrow"/>
      <family val="2"/>
    </font>
    <font>
      <u/>
      <sz val="10"/>
      <name val="Arial"/>
      <family val="2"/>
    </font>
    <font>
      <b/>
      <sz val="8"/>
      <color indexed="12"/>
      <name val="Arial"/>
      <family val="2"/>
    </font>
    <font>
      <b/>
      <sz val="10"/>
      <color indexed="12"/>
      <name val="Arial"/>
      <family val="2"/>
    </font>
    <font>
      <sz val="8"/>
      <name val="Arial"/>
      <family val="2"/>
    </font>
    <font>
      <b/>
      <sz val="12"/>
      <color indexed="12"/>
      <name val="Arial"/>
      <family val="2"/>
    </font>
    <font>
      <sz val="7"/>
      <name val="Arial"/>
      <family val="2"/>
    </font>
    <font>
      <b/>
      <u/>
      <sz val="10"/>
      <color indexed="12"/>
      <name val="Arial"/>
      <family val="2"/>
    </font>
    <font>
      <b/>
      <sz val="12"/>
      <color indexed="17"/>
      <name val="Arial"/>
      <family val="2"/>
    </font>
    <font>
      <b/>
      <u/>
      <sz val="12"/>
      <color indexed="12"/>
      <name val="Arial"/>
      <family val="2"/>
    </font>
    <font>
      <b/>
      <sz val="9"/>
      <color indexed="12"/>
      <name val="Arial"/>
      <family val="2"/>
    </font>
    <font>
      <sz val="10"/>
      <color indexed="10"/>
      <name val="Arial"/>
      <family val="2"/>
    </font>
    <font>
      <b/>
      <sz val="20"/>
      <color indexed="12"/>
      <name val="Arial"/>
      <family val="2"/>
    </font>
    <font>
      <sz val="14"/>
      <name val="Arial"/>
      <family val="2"/>
    </font>
    <font>
      <b/>
      <u/>
      <sz val="9"/>
      <color indexed="10"/>
      <name val="Arial"/>
      <family val="2"/>
    </font>
    <font>
      <b/>
      <sz val="8"/>
      <color indexed="12"/>
      <name val="Arial Narrow"/>
      <family val="2"/>
    </font>
    <font>
      <b/>
      <u/>
      <sz val="12"/>
      <color indexed="58"/>
      <name val="Univers (WN)"/>
    </font>
    <font>
      <b/>
      <sz val="10"/>
      <color indexed="10"/>
      <name val="Arial Narrow"/>
      <family val="2"/>
    </font>
    <font>
      <sz val="14"/>
      <name val="Wingdings"/>
      <charset val="2"/>
    </font>
    <font>
      <b/>
      <u/>
      <sz val="11"/>
      <color indexed="12"/>
      <name val="Arial"/>
      <family val="2"/>
    </font>
    <font>
      <sz val="12"/>
      <color indexed="12"/>
      <name val="Arial"/>
      <family val="2"/>
    </font>
    <font>
      <b/>
      <sz val="9"/>
      <color indexed="58"/>
      <name val="Arial"/>
      <family val="2"/>
    </font>
    <font>
      <b/>
      <sz val="18"/>
      <color indexed="12"/>
      <name val="Arial"/>
      <family val="2"/>
    </font>
    <font>
      <b/>
      <sz val="14"/>
      <color indexed="18"/>
      <name val="Arial"/>
      <family val="2"/>
    </font>
    <font>
      <sz val="12"/>
      <color indexed="10"/>
      <name val="Arial"/>
      <family val="2"/>
    </font>
    <font>
      <b/>
      <u/>
      <sz val="8"/>
      <color indexed="10"/>
      <name val="Arial Narrow"/>
      <family val="2"/>
    </font>
    <font>
      <b/>
      <u/>
      <sz val="10"/>
      <color rgb="FFFF0000"/>
      <name val="Arial"/>
      <family val="2"/>
    </font>
  </fonts>
  <fills count="18">
    <fill>
      <patternFill patternType="none"/>
    </fill>
    <fill>
      <patternFill patternType="gray125"/>
    </fill>
    <fill>
      <patternFill patternType="solid">
        <fgColor indexed="11"/>
        <bgColor indexed="64"/>
      </patternFill>
    </fill>
    <fill>
      <patternFill patternType="solid">
        <fgColor indexed="52"/>
        <bgColor indexed="64"/>
      </patternFill>
    </fill>
    <fill>
      <patternFill patternType="solid">
        <fgColor indexed="15"/>
        <bgColor indexed="64"/>
      </patternFill>
    </fill>
    <fill>
      <patternFill patternType="solid">
        <fgColor indexed="42"/>
        <bgColor indexed="64"/>
      </patternFill>
    </fill>
    <fill>
      <patternFill patternType="solid">
        <fgColor indexed="47"/>
        <bgColor indexed="64"/>
      </patternFill>
    </fill>
    <fill>
      <patternFill patternType="solid">
        <fgColor indexed="13"/>
        <bgColor indexed="64"/>
      </patternFill>
    </fill>
    <fill>
      <patternFill patternType="solid">
        <fgColor indexed="50"/>
        <bgColor indexed="64"/>
      </patternFill>
    </fill>
    <fill>
      <patternFill patternType="solid">
        <fgColor indexed="41"/>
        <bgColor indexed="64"/>
      </patternFill>
    </fill>
    <fill>
      <patternFill patternType="solid">
        <fgColor rgb="FFFF6699"/>
        <bgColor indexed="64"/>
      </patternFill>
    </fill>
    <fill>
      <patternFill patternType="solid">
        <fgColor theme="0" tint="-0.249977111117893"/>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rgb="FFFFFFCC"/>
        <bgColor indexed="64"/>
      </patternFill>
    </fill>
    <fill>
      <patternFill patternType="solid">
        <fgColor theme="6" tint="0.59999389629810485"/>
        <bgColor indexed="64"/>
      </patternFill>
    </fill>
    <fill>
      <patternFill patternType="solid">
        <fgColor theme="5" tint="0.79998168889431442"/>
        <bgColor indexed="64"/>
      </patternFill>
    </fill>
    <fill>
      <patternFill patternType="solid">
        <fgColor rgb="FF00FF00"/>
        <bgColor indexed="64"/>
      </patternFill>
    </fill>
  </fills>
  <borders count="39">
    <border>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style="medium">
        <color indexed="64"/>
      </top>
      <bottom style="thin">
        <color indexed="64"/>
      </bottom>
      <diagonal/>
    </border>
    <border>
      <left/>
      <right/>
      <top style="medium">
        <color indexed="64"/>
      </top>
      <bottom style="medium">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s>
  <cellStyleXfs count="4">
    <xf numFmtId="0" fontId="0" fillId="0" borderId="0"/>
    <xf numFmtId="9" fontId="1" fillId="0" borderId="0" applyFont="0" applyFill="0" applyBorder="0" applyAlignment="0" applyProtection="0"/>
    <xf numFmtId="0" fontId="1" fillId="0" borderId="0"/>
    <xf numFmtId="0" fontId="1" fillId="0" borderId="0"/>
  </cellStyleXfs>
  <cellXfs count="262">
    <xf numFmtId="0" fontId="0" fillId="0" borderId="0" xfId="0"/>
    <xf numFmtId="0" fontId="6" fillId="0" borderId="0" xfId="0" applyFont="1"/>
    <xf numFmtId="0" fontId="5" fillId="0" borderId="0" xfId="0" applyFont="1" applyAlignment="1">
      <alignment horizontal="center"/>
    </xf>
    <xf numFmtId="0" fontId="0" fillId="0" borderId="1" xfId="0" applyBorder="1"/>
    <xf numFmtId="0" fontId="2" fillId="0" borderId="0" xfId="0" applyFont="1" applyAlignment="1">
      <alignment horizontal="right"/>
    </xf>
    <xf numFmtId="0" fontId="8" fillId="0" borderId="0" xfId="0" applyFont="1" applyAlignment="1">
      <alignment horizontal="center"/>
    </xf>
    <xf numFmtId="0" fontId="6" fillId="0" borderId="2" xfId="0" applyFont="1" applyBorder="1" applyAlignment="1">
      <alignment horizontal="left"/>
    </xf>
    <xf numFmtId="0" fontId="12" fillId="0" borderId="0" xfId="0" applyFont="1"/>
    <xf numFmtId="0" fontId="13" fillId="0" borderId="0" xfId="0" applyFont="1"/>
    <xf numFmtId="0" fontId="6" fillId="0" borderId="0" xfId="0" applyFont="1" applyAlignment="1">
      <alignment horizontal="left"/>
    </xf>
    <xf numFmtId="0" fontId="8" fillId="0" borderId="0" xfId="0" applyFont="1" applyAlignment="1">
      <alignment horizontal="right"/>
    </xf>
    <xf numFmtId="2" fontId="0" fillId="0" borderId="0" xfId="0" applyNumberFormat="1"/>
    <xf numFmtId="2" fontId="2" fillId="0" borderId="0" xfId="0" applyNumberFormat="1" applyFont="1" applyAlignment="1">
      <alignment horizontal="center"/>
    </xf>
    <xf numFmtId="0" fontId="17" fillId="0" borderId="0" xfId="0" applyFont="1" applyAlignment="1">
      <alignment horizontal="center" wrapText="1"/>
    </xf>
    <xf numFmtId="0" fontId="0" fillId="0" borderId="0" xfId="0" applyAlignment="1">
      <alignment horizontal="center" vertical="top" wrapText="1"/>
    </xf>
    <xf numFmtId="0" fontId="0" fillId="0" borderId="0" xfId="0" applyAlignment="1">
      <alignment horizontal="center" vertical="top"/>
    </xf>
    <xf numFmtId="0" fontId="0" fillId="0" borderId="0" xfId="0" applyAlignment="1">
      <alignment horizontal="right"/>
    </xf>
    <xf numFmtId="0" fontId="2" fillId="2" borderId="6" xfId="0" applyFont="1" applyFill="1" applyBorder="1" applyAlignment="1" applyProtection="1">
      <alignment horizontal="center"/>
      <protection locked="0"/>
    </xf>
    <xf numFmtId="0" fontId="0" fillId="0" borderId="0" xfId="0" applyAlignment="1">
      <alignment horizontal="left" vertical="top" wrapText="1"/>
    </xf>
    <xf numFmtId="0" fontId="2" fillId="0" borderId="0" xfId="0" applyFont="1" applyAlignment="1">
      <alignment horizontal="center"/>
    </xf>
    <xf numFmtId="0" fontId="0" fillId="0" borderId="4" xfId="0" applyBorder="1" applyAlignment="1">
      <alignment horizontal="center"/>
    </xf>
    <xf numFmtId="2" fontId="2" fillId="0" borderId="2" xfId="0" applyNumberFormat="1" applyFont="1" applyBorder="1" applyAlignment="1">
      <alignment horizontal="center"/>
    </xf>
    <xf numFmtId="0" fontId="22" fillId="0" borderId="0" xfId="0" applyFont="1"/>
    <xf numFmtId="0" fontId="10" fillId="0" borderId="0" xfId="0" applyFont="1" applyAlignment="1">
      <alignment horizontal="center"/>
    </xf>
    <xf numFmtId="0" fontId="21" fillId="0" borderId="0" xfId="0" applyFont="1" applyAlignment="1">
      <alignment horizontal="center" vertical="top" wrapText="1"/>
    </xf>
    <xf numFmtId="0" fontId="23" fillId="0" borderId="8" xfId="0" applyFont="1" applyBorder="1" applyAlignment="1">
      <alignment horizontal="center" vertical="center" wrapText="1"/>
    </xf>
    <xf numFmtId="0" fontId="29" fillId="0" borderId="0" xfId="0" applyFont="1" applyAlignment="1">
      <alignment horizontal="center" vertical="center" wrapText="1"/>
    </xf>
    <xf numFmtId="0" fontId="14" fillId="0" borderId="0" xfId="0" applyFont="1" applyAlignment="1">
      <alignment horizontal="center" vertical="center" wrapText="1"/>
    </xf>
    <xf numFmtId="0" fontId="30" fillId="0" borderId="0" xfId="0" applyFont="1" applyAlignment="1">
      <alignment vertical="center"/>
    </xf>
    <xf numFmtId="0" fontId="0" fillId="0" borderId="0" xfId="0" applyAlignment="1">
      <alignment vertical="center"/>
    </xf>
    <xf numFmtId="0" fontId="2" fillId="0" borderId="0" xfId="0" applyFont="1" applyAlignment="1">
      <alignment vertical="center"/>
    </xf>
    <xf numFmtId="0" fontId="0" fillId="0" borderId="0" xfId="0" applyAlignment="1">
      <alignment vertical="top"/>
    </xf>
    <xf numFmtId="0" fontId="7" fillId="0" borderId="0" xfId="0" applyFont="1" applyAlignment="1">
      <alignment vertical="top"/>
    </xf>
    <xf numFmtId="9" fontId="2" fillId="0" borderId="0" xfId="1" applyFont="1" applyBorder="1" applyAlignment="1">
      <alignment vertical="top"/>
    </xf>
    <xf numFmtId="0" fontId="2" fillId="0" borderId="0" xfId="0" applyFont="1" applyAlignment="1">
      <alignment vertical="top"/>
    </xf>
    <xf numFmtId="0" fontId="31" fillId="0" borderId="0" xfId="0" applyFont="1" applyAlignment="1">
      <alignment horizontal="left" vertical="center" wrapText="1"/>
    </xf>
    <xf numFmtId="0" fontId="0" fillId="0" borderId="0" xfId="0" applyAlignment="1">
      <alignment vertical="center" wrapText="1"/>
    </xf>
    <xf numFmtId="0" fontId="32" fillId="0" borderId="0" xfId="0" applyFont="1" applyAlignment="1">
      <alignment horizontal="left" vertical="top" wrapText="1"/>
    </xf>
    <xf numFmtId="0" fontId="10" fillId="0" borderId="0" xfId="0" applyFont="1"/>
    <xf numFmtId="0" fontId="2" fillId="0" borderId="0" xfId="0" applyFont="1"/>
    <xf numFmtId="0" fontId="2" fillId="0" borderId="15" xfId="0" applyFont="1" applyBorder="1"/>
    <xf numFmtId="0" fontId="2" fillId="0" borderId="16" xfId="0" applyFont="1" applyBorder="1"/>
    <xf numFmtId="0" fontId="0" fillId="0" borderId="15" xfId="0" applyBorder="1"/>
    <xf numFmtId="0" fontId="0" fillId="0" borderId="17" xfId="0" applyBorder="1"/>
    <xf numFmtId="0" fontId="0" fillId="0" borderId="18" xfId="0" applyBorder="1"/>
    <xf numFmtId="0" fontId="0" fillId="0" borderId="11" xfId="0" applyBorder="1"/>
    <xf numFmtId="0" fontId="0" fillId="0" borderId="19" xfId="0" applyBorder="1"/>
    <xf numFmtId="0" fontId="0" fillId="0" borderId="20" xfId="0" applyBorder="1"/>
    <xf numFmtId="164" fontId="0" fillId="0" borderId="0" xfId="0" applyNumberFormat="1"/>
    <xf numFmtId="0" fontId="39" fillId="0" borderId="0" xfId="0" applyFont="1"/>
    <xf numFmtId="0" fontId="9" fillId="0" borderId="0" xfId="0" applyFont="1"/>
    <xf numFmtId="4" fontId="0" fillId="3" borderId="6" xfId="0" applyNumberFormat="1" applyFill="1" applyBorder="1"/>
    <xf numFmtId="164" fontId="2" fillId="4" borderId="21" xfId="0" applyNumberFormat="1" applyFont="1" applyFill="1" applyBorder="1"/>
    <xf numFmtId="164" fontId="0" fillId="2" borderId="22" xfId="0" applyNumberFormat="1" applyFill="1" applyBorder="1"/>
    <xf numFmtId="164" fontId="0" fillId="5" borderId="3" xfId="0" applyNumberFormat="1" applyFill="1" applyBorder="1"/>
    <xf numFmtId="4" fontId="0" fillId="3" borderId="22" xfId="0" applyNumberFormat="1" applyFill="1" applyBorder="1"/>
    <xf numFmtId="0" fontId="10" fillId="6" borderId="15" xfId="0" applyFont="1" applyFill="1" applyBorder="1"/>
    <xf numFmtId="0" fontId="10" fillId="6" borderId="25" xfId="0" applyFont="1" applyFill="1" applyBorder="1"/>
    <xf numFmtId="0" fontId="10" fillId="6" borderId="16" xfId="0" applyFont="1" applyFill="1" applyBorder="1"/>
    <xf numFmtId="0" fontId="10" fillId="6" borderId="22" xfId="0" applyFont="1" applyFill="1" applyBorder="1"/>
    <xf numFmtId="166" fontId="0" fillId="0" borderId="0" xfId="0" applyNumberFormat="1"/>
    <xf numFmtId="0" fontId="41" fillId="0" borderId="0" xfId="0" applyFont="1"/>
    <xf numFmtId="0" fontId="39" fillId="5" borderId="8" xfId="0" applyFont="1" applyFill="1" applyBorder="1"/>
    <xf numFmtId="0" fontId="39" fillId="5" borderId="0" xfId="0" applyFont="1" applyFill="1"/>
    <xf numFmtId="167" fontId="0" fillId="0" borderId="0" xfId="0" applyNumberFormat="1"/>
    <xf numFmtId="164" fontId="0" fillId="5" borderId="5" xfId="0" applyNumberFormat="1" applyFill="1" applyBorder="1"/>
    <xf numFmtId="1" fontId="0" fillId="0" borderId="0" xfId="0" applyNumberFormat="1"/>
    <xf numFmtId="0" fontId="7" fillId="0" borderId="0" xfId="0" applyFont="1" applyAlignment="1">
      <alignment horizontal="left" vertical="top" wrapText="1"/>
    </xf>
    <xf numFmtId="0" fontId="0" fillId="0" borderId="0" xfId="0" applyAlignment="1">
      <alignment vertical="top" wrapText="1"/>
    </xf>
    <xf numFmtId="0" fontId="18" fillId="0" borderId="0" xfId="0" applyFont="1" applyAlignment="1">
      <alignment horizontal="left" vertical="top" wrapText="1"/>
    </xf>
    <xf numFmtId="0" fontId="15" fillId="0" borderId="0" xfId="0" applyFont="1" applyAlignment="1">
      <alignment horizontal="left" vertical="top" wrapText="1"/>
    </xf>
    <xf numFmtId="0" fontId="1" fillId="0" borderId="0" xfId="0" applyFont="1" applyAlignment="1">
      <alignment horizontal="center" vertical="top" wrapText="1"/>
    </xf>
    <xf numFmtId="0" fontId="25" fillId="0" borderId="0" xfId="0" applyFont="1"/>
    <xf numFmtId="164" fontId="2" fillId="0" borderId="21" xfId="0" applyNumberFormat="1" applyFont="1" applyBorder="1"/>
    <xf numFmtId="0" fontId="2" fillId="0" borderId="21" xfId="0" applyFont="1" applyBorder="1" applyProtection="1">
      <protection locked="0"/>
    </xf>
    <xf numFmtId="0" fontId="36" fillId="0" borderId="0" xfId="0" applyFont="1" applyAlignment="1">
      <alignment horizontal="left" vertical="top" wrapText="1"/>
    </xf>
    <xf numFmtId="2" fontId="0" fillId="5" borderId="29" xfId="0" applyNumberFormat="1" applyFill="1" applyBorder="1"/>
    <xf numFmtId="0" fontId="46" fillId="0" borderId="0" xfId="0" applyFont="1"/>
    <xf numFmtId="0" fontId="0" fillId="5" borderId="5" xfId="0" applyFill="1" applyBorder="1"/>
    <xf numFmtId="164" fontId="0" fillId="5" borderId="4" xfId="0" applyNumberFormat="1" applyFill="1" applyBorder="1"/>
    <xf numFmtId="0" fontId="0" fillId="0" borderId="2" xfId="0" applyBorder="1" applyAlignment="1">
      <alignment horizontal="left"/>
    </xf>
    <xf numFmtId="0" fontId="5" fillId="0" borderId="0" xfId="0" applyFont="1" applyAlignment="1">
      <alignment horizontal="center" vertical="center"/>
    </xf>
    <xf numFmtId="0" fontId="9" fillId="0" borderId="0" xfId="0" applyFont="1" applyAlignment="1">
      <alignment horizontal="center" vertical="center"/>
    </xf>
    <xf numFmtId="37" fontId="6" fillId="0" borderId="0" xfId="0" applyNumberFormat="1" applyFont="1" applyAlignment="1">
      <alignment vertical="center"/>
    </xf>
    <xf numFmtId="0" fontId="13" fillId="0" borderId="0" xfId="0" applyFont="1" applyAlignment="1">
      <alignment vertical="center"/>
    </xf>
    <xf numFmtId="0" fontId="11" fillId="0" borderId="0" xfId="0" applyFont="1"/>
    <xf numFmtId="3" fontId="2" fillId="0" borderId="0" xfId="0" applyNumberFormat="1" applyFont="1" applyAlignment="1">
      <alignment vertical="center"/>
    </xf>
    <xf numFmtId="0" fontId="19" fillId="0" borderId="0" xfId="0" applyFont="1" applyAlignment="1" applyProtection="1">
      <alignment vertical="center"/>
      <protection locked="0"/>
    </xf>
    <xf numFmtId="0" fontId="19" fillId="0" borderId="0" xfId="0" applyFont="1" applyAlignment="1">
      <alignment horizontal="center" vertical="center"/>
    </xf>
    <xf numFmtId="0" fontId="0" fillId="0" borderId="1" xfId="0" applyBorder="1" applyAlignment="1">
      <alignment vertical="center"/>
    </xf>
    <xf numFmtId="0" fontId="35" fillId="0" borderId="0" xfId="0" applyFont="1"/>
    <xf numFmtId="0" fontId="16" fillId="0" borderId="0" xfId="0" applyFont="1" applyAlignment="1">
      <alignment horizontal="left" vertical="top" wrapText="1"/>
    </xf>
    <xf numFmtId="0" fontId="53" fillId="0" borderId="0" xfId="0" applyFont="1" applyAlignment="1">
      <alignment horizontal="center" vertical="center"/>
    </xf>
    <xf numFmtId="0" fontId="0" fillId="0" borderId="30" xfId="0" applyBorder="1"/>
    <xf numFmtId="0" fontId="12" fillId="0" borderId="30" xfId="0" applyFont="1" applyBorder="1"/>
    <xf numFmtId="168" fontId="0" fillId="0" borderId="0" xfId="0" applyNumberFormat="1"/>
    <xf numFmtId="169" fontId="2" fillId="7" borderId="0" xfId="0" applyNumberFormat="1" applyFont="1" applyFill="1" applyAlignment="1">
      <alignment horizontal="center" vertical="center"/>
    </xf>
    <xf numFmtId="167" fontId="15" fillId="7" borderId="0" xfId="0" applyNumberFormat="1" applyFont="1" applyFill="1"/>
    <xf numFmtId="167" fontId="15" fillId="0" borderId="0" xfId="0" applyNumberFormat="1" applyFont="1"/>
    <xf numFmtId="165" fontId="0" fillId="0" borderId="0" xfId="0" applyNumberFormat="1"/>
    <xf numFmtId="164" fontId="0" fillId="2" borderId="0" xfId="0" applyNumberFormat="1" applyFill="1"/>
    <xf numFmtId="0" fontId="10" fillId="11" borderId="9" xfId="3" applyFont="1" applyFill="1" applyBorder="1"/>
    <xf numFmtId="0" fontId="10" fillId="11" borderId="10" xfId="3" applyFont="1" applyFill="1" applyBorder="1"/>
    <xf numFmtId="0" fontId="10" fillId="11" borderId="26" xfId="3" applyFont="1" applyFill="1" applyBorder="1"/>
    <xf numFmtId="0" fontId="10" fillId="11" borderId="11" xfId="3" applyFont="1" applyFill="1" applyBorder="1"/>
    <xf numFmtId="0" fontId="10" fillId="11" borderId="0" xfId="3" applyFont="1" applyFill="1"/>
    <xf numFmtId="0" fontId="10" fillId="11" borderId="12" xfId="3" applyFont="1" applyFill="1" applyBorder="1"/>
    <xf numFmtId="0" fontId="10" fillId="11" borderId="13" xfId="3" applyFont="1" applyFill="1" applyBorder="1"/>
    <xf numFmtId="0" fontId="10" fillId="11" borderId="14" xfId="3" applyFont="1" applyFill="1" applyBorder="1"/>
    <xf numFmtId="0" fontId="10" fillId="10" borderId="29" xfId="0" applyFont="1" applyFill="1" applyBorder="1" applyAlignment="1">
      <alignment horizontal="left"/>
    </xf>
    <xf numFmtId="0" fontId="10" fillId="10" borderId="30" xfId="0" applyFont="1" applyFill="1" applyBorder="1" applyAlignment="1">
      <alignment horizontal="left"/>
    </xf>
    <xf numFmtId="4" fontId="1" fillId="10" borderId="27" xfId="0" applyNumberFormat="1" applyFont="1" applyFill="1" applyBorder="1"/>
    <xf numFmtId="0" fontId="2" fillId="15" borderId="30" xfId="0" applyFont="1" applyFill="1" applyBorder="1" applyAlignment="1" applyProtection="1">
      <alignment vertical="center"/>
      <protection locked="0"/>
    </xf>
    <xf numFmtId="0" fontId="2" fillId="15" borderId="34" xfId="0" applyFont="1" applyFill="1" applyBorder="1" applyAlignment="1" applyProtection="1">
      <alignment vertical="center"/>
      <protection locked="0"/>
    </xf>
    <xf numFmtId="15" fontId="0" fillId="15" borderId="6" xfId="0" applyNumberFormat="1" applyFill="1" applyBorder="1" applyAlignment="1" applyProtection="1">
      <alignment vertical="center"/>
      <protection locked="0"/>
    </xf>
    <xf numFmtId="3" fontId="32" fillId="15" borderId="2" xfId="0" applyNumberFormat="1" applyFont="1" applyFill="1" applyBorder="1" applyAlignment="1" applyProtection="1">
      <alignment horizontal="center" vertical="center"/>
      <protection locked="0"/>
    </xf>
    <xf numFmtId="37" fontId="32" fillId="15" borderId="2" xfId="0" applyNumberFormat="1" applyFont="1" applyFill="1" applyBorder="1" applyAlignment="1" applyProtection="1">
      <alignment horizontal="center" vertical="center"/>
      <protection locked="0"/>
    </xf>
    <xf numFmtId="0" fontId="2" fillId="15" borderId="31" xfId="0" applyFont="1" applyFill="1" applyBorder="1" applyAlignment="1" applyProtection="1">
      <alignment horizontal="center" vertical="center"/>
      <protection locked="0"/>
    </xf>
    <xf numFmtId="37" fontId="32" fillId="15" borderId="7" xfId="0" applyNumberFormat="1" applyFont="1" applyFill="1" applyBorder="1" applyAlignment="1" applyProtection="1">
      <alignment horizontal="center" vertical="center"/>
      <protection locked="0"/>
    </xf>
    <xf numFmtId="4" fontId="2" fillId="15" borderId="2" xfId="0" applyNumberFormat="1" applyFont="1" applyFill="1" applyBorder="1" applyAlignment="1" applyProtection="1">
      <alignment horizontal="center" vertical="center"/>
      <protection locked="0"/>
    </xf>
    <xf numFmtId="4" fontId="2" fillId="16" borderId="7" xfId="0" applyNumberFormat="1" applyFont="1" applyFill="1" applyBorder="1" applyAlignment="1">
      <alignment horizontal="center" vertical="center"/>
    </xf>
    <xf numFmtId="4" fontId="2" fillId="16" borderId="2" xfId="0" applyNumberFormat="1" applyFont="1" applyFill="1" applyBorder="1" applyAlignment="1">
      <alignment horizontal="center" vertical="center"/>
    </xf>
    <xf numFmtId="164" fontId="2" fillId="16" borderId="2" xfId="0" applyNumberFormat="1" applyFont="1" applyFill="1" applyBorder="1"/>
    <xf numFmtId="164" fontId="2" fillId="16" borderId="6" xfId="0" applyNumberFormat="1" applyFont="1" applyFill="1" applyBorder="1"/>
    <xf numFmtId="4" fontId="2" fillId="16" borderId="2" xfId="0" applyNumberFormat="1" applyFont="1" applyFill="1" applyBorder="1"/>
    <xf numFmtId="4" fontId="2" fillId="16" borderId="6" xfId="0" applyNumberFormat="1" applyFont="1" applyFill="1" applyBorder="1"/>
    <xf numFmtId="4" fontId="40" fillId="16" borderId="6" xfId="0" applyNumberFormat="1" applyFont="1" applyFill="1" applyBorder="1"/>
    <xf numFmtId="0" fontId="42" fillId="12" borderId="0" xfId="0" applyFont="1" applyFill="1" applyAlignment="1">
      <alignment horizontal="center"/>
    </xf>
    <xf numFmtId="2" fontId="42" fillId="12" borderId="0" xfId="0" applyNumberFormat="1" applyFont="1" applyFill="1" applyAlignment="1">
      <alignment horizontal="center"/>
    </xf>
    <xf numFmtId="0" fontId="6" fillId="15" borderId="2" xfId="0" applyFont="1" applyFill="1" applyBorder="1" applyAlignment="1" applyProtection="1">
      <alignment horizontal="left"/>
      <protection locked="0"/>
    </xf>
    <xf numFmtId="164" fontId="2" fillId="15" borderId="2" xfId="0" applyNumberFormat="1" applyFont="1" applyFill="1" applyBorder="1" applyProtection="1">
      <protection locked="0"/>
    </xf>
    <xf numFmtId="0" fontId="45" fillId="15" borderId="7" xfId="0" applyFont="1" applyFill="1" applyBorder="1" applyProtection="1">
      <protection locked="0"/>
    </xf>
    <xf numFmtId="0" fontId="0" fillId="15" borderId="7" xfId="0" applyFill="1" applyBorder="1" applyProtection="1">
      <protection locked="0"/>
    </xf>
    <xf numFmtId="2" fontId="19" fillId="12" borderId="0" xfId="0" applyNumberFormat="1" applyFont="1" applyFill="1" applyAlignment="1">
      <alignment horizontal="center"/>
    </xf>
    <xf numFmtId="0" fontId="19" fillId="12" borderId="0" xfId="0" applyFont="1" applyFill="1" applyAlignment="1">
      <alignment horizontal="center" vertical="center"/>
    </xf>
    <xf numFmtId="169" fontId="2" fillId="7" borderId="32" xfId="0" applyNumberFormat="1" applyFont="1" applyFill="1" applyBorder="1" applyAlignment="1">
      <alignment horizontal="center" vertical="center"/>
    </xf>
    <xf numFmtId="37" fontId="2" fillId="15" borderId="3" xfId="0" applyNumberFormat="1" applyFont="1" applyFill="1" applyBorder="1" applyAlignment="1" applyProtection="1">
      <alignment horizontal="center" vertical="center"/>
      <protection locked="0"/>
    </xf>
    <xf numFmtId="39" fontId="2" fillId="16" borderId="2" xfId="0" applyNumberFormat="1" applyFont="1" applyFill="1" applyBorder="1" applyAlignment="1">
      <alignment horizontal="center" vertical="center"/>
    </xf>
    <xf numFmtId="37" fontId="2" fillId="16" borderId="2" xfId="0" applyNumberFormat="1" applyFont="1" applyFill="1" applyBorder="1" applyAlignment="1">
      <alignment horizontal="center" vertical="center"/>
    </xf>
    <xf numFmtId="39" fontId="2" fillId="16" borderId="5" xfId="0" applyNumberFormat="1" applyFont="1" applyFill="1" applyBorder="1" applyAlignment="1">
      <alignment horizontal="center" vertical="center"/>
    </xf>
    <xf numFmtId="0" fontId="5" fillId="14" borderId="7" xfId="0" applyFont="1" applyFill="1" applyBorder="1" applyAlignment="1">
      <alignment vertical="center"/>
    </xf>
    <xf numFmtId="0" fontId="56" fillId="14" borderId="36" xfId="0" applyFont="1" applyFill="1" applyBorder="1" applyAlignment="1">
      <alignment vertical="center"/>
    </xf>
    <xf numFmtId="0" fontId="9" fillId="16" borderId="36" xfId="0" applyFont="1" applyFill="1" applyBorder="1" applyAlignment="1">
      <alignment horizontal="center" vertical="center"/>
    </xf>
    <xf numFmtId="4" fontId="2" fillId="16" borderId="2" xfId="0" applyNumberFormat="1" applyFont="1" applyFill="1" applyBorder="1" applyAlignment="1">
      <alignment horizontal="right" vertical="center"/>
    </xf>
    <xf numFmtId="0" fontId="50" fillId="0" borderId="2" xfId="0" applyFont="1" applyBorder="1" applyAlignment="1">
      <alignment vertical="center"/>
    </xf>
    <xf numFmtId="0" fontId="50" fillId="0" borderId="3" xfId="0" applyFont="1" applyBorder="1" applyAlignment="1">
      <alignment vertical="center" wrapText="1"/>
    </xf>
    <xf numFmtId="0" fontId="1" fillId="0" borderId="11" xfId="0" applyFont="1" applyBorder="1"/>
    <xf numFmtId="0" fontId="0" fillId="17" borderId="0" xfId="0" applyFill="1"/>
    <xf numFmtId="4" fontId="1" fillId="10" borderId="28" xfId="0" applyNumberFormat="1" applyFont="1" applyFill="1" applyBorder="1"/>
    <xf numFmtId="1" fontId="1" fillId="17" borderId="0" xfId="0" applyNumberFormat="1" applyFont="1" applyFill="1"/>
    <xf numFmtId="0" fontId="10" fillId="10" borderId="23" xfId="0" applyFont="1" applyFill="1" applyBorder="1"/>
    <xf numFmtId="0" fontId="10" fillId="10" borderId="24" xfId="0" applyFont="1" applyFill="1" applyBorder="1"/>
    <xf numFmtId="0" fontId="47" fillId="15" borderId="0" xfId="0" applyFont="1" applyFill="1" applyAlignment="1">
      <alignment horizontal="center"/>
    </xf>
    <xf numFmtId="0" fontId="25" fillId="0" borderId="0" xfId="0" applyFont="1" applyAlignment="1">
      <alignment horizontal="center" vertical="center" wrapText="1"/>
    </xf>
    <xf numFmtId="0" fontId="24" fillId="0" borderId="0" xfId="0" applyFont="1" applyAlignment="1">
      <alignment horizontal="left" vertical="center" wrapText="1"/>
    </xf>
    <xf numFmtId="0" fontId="28" fillId="0" borderId="0" xfId="0" applyFont="1" applyAlignment="1">
      <alignment horizontal="left" vertical="center" wrapText="1"/>
    </xf>
    <xf numFmtId="0" fontId="34" fillId="0" borderId="0" xfId="0" applyFont="1" applyAlignment="1">
      <alignment horizontal="center" vertical="center"/>
    </xf>
    <xf numFmtId="0" fontId="29" fillId="0" borderId="0" xfId="0" applyFont="1" applyAlignment="1">
      <alignment horizontal="left" vertical="center" wrapText="1"/>
    </xf>
    <xf numFmtId="0" fontId="0" fillId="0" borderId="0" xfId="0" applyAlignment="1">
      <alignment horizontal="left" vertical="top" wrapText="1"/>
    </xf>
    <xf numFmtId="0" fontId="58" fillId="0" borderId="0" xfId="0" applyFont="1" applyAlignment="1">
      <alignment horizontal="left" vertical="top" wrapText="1"/>
    </xf>
    <xf numFmtId="0" fontId="18" fillId="0" borderId="0" xfId="0" applyFont="1" applyAlignment="1">
      <alignment horizontal="left" vertical="top" wrapText="1"/>
    </xf>
    <xf numFmtId="0" fontId="15" fillId="0" borderId="0" xfId="0" applyFont="1" applyAlignment="1">
      <alignment horizontal="left" vertical="top" wrapText="1"/>
    </xf>
    <xf numFmtId="0" fontId="19" fillId="0" borderId="0" xfId="0" applyFont="1" applyAlignment="1">
      <alignment horizontal="left" vertical="top" wrapText="1"/>
    </xf>
    <xf numFmtId="0" fontId="19" fillId="0" borderId="0" xfId="0" applyFont="1" applyAlignment="1">
      <alignment horizontal="left" vertical="center" wrapText="1"/>
    </xf>
    <xf numFmtId="0" fontId="19" fillId="0" borderId="0" xfId="0" applyFont="1" applyAlignment="1">
      <alignment horizontal="left" vertical="center"/>
    </xf>
    <xf numFmtId="0" fontId="27" fillId="0" borderId="0" xfId="0" applyFont="1" applyAlignment="1">
      <alignment horizontal="left" vertical="center" wrapText="1"/>
    </xf>
    <xf numFmtId="0" fontId="36" fillId="0" borderId="0" xfId="0" applyFont="1" applyAlignment="1">
      <alignment horizontal="left" vertical="center" wrapText="1"/>
    </xf>
    <xf numFmtId="0" fontId="44" fillId="0" borderId="0" xfId="0" applyFont="1" applyAlignment="1">
      <alignment horizontal="left" vertical="top" wrapText="1"/>
    </xf>
    <xf numFmtId="0" fontId="55" fillId="0" borderId="0" xfId="0" applyFont="1" applyAlignment="1">
      <alignment wrapText="1"/>
    </xf>
    <xf numFmtId="0" fontId="0" fillId="0" borderId="0" xfId="0" applyAlignment="1">
      <alignment vertical="top" wrapText="1"/>
    </xf>
    <xf numFmtId="0" fontId="54" fillId="0" borderId="0" xfId="0" applyFont="1" applyAlignment="1">
      <alignment horizontal="left" vertical="top" wrapText="1"/>
    </xf>
    <xf numFmtId="0" fontId="32" fillId="0" borderId="0" xfId="0" applyFont="1" applyAlignment="1">
      <alignment horizontal="left" vertical="top" wrapText="1"/>
    </xf>
    <xf numFmtId="0" fontId="8" fillId="0" borderId="0" xfId="0" applyFont="1"/>
    <xf numFmtId="0" fontId="0" fillId="0" borderId="0" xfId="0"/>
    <xf numFmtId="0" fontId="1" fillId="0" borderId="0" xfId="0" applyFont="1" applyAlignment="1">
      <alignment horizontal="left" vertical="top" wrapText="1"/>
    </xf>
    <xf numFmtId="0" fontId="7" fillId="0" borderId="0" xfId="0" applyFont="1" applyAlignment="1">
      <alignment horizontal="left" vertical="top" wrapText="1"/>
    </xf>
    <xf numFmtId="0" fontId="2" fillId="0" borderId="0" xfId="0" applyFont="1" applyAlignment="1">
      <alignment horizontal="left" wrapText="1"/>
    </xf>
    <xf numFmtId="0" fontId="2" fillId="0" borderId="0" xfId="0" applyFont="1" applyAlignment="1">
      <alignment horizontal="left" vertical="center" wrapText="1"/>
    </xf>
    <xf numFmtId="0" fontId="29" fillId="0" borderId="0" xfId="0" applyFont="1" applyAlignment="1">
      <alignment horizontal="left" vertical="top" wrapText="1"/>
    </xf>
    <xf numFmtId="0" fontId="59" fillId="0" borderId="0" xfId="0" applyFont="1" applyAlignment="1">
      <alignment vertical="top" wrapText="1"/>
    </xf>
    <xf numFmtId="0" fontId="15" fillId="0" borderId="0" xfId="0" applyFont="1" applyAlignment="1">
      <alignment horizontal="left" vertical="center" wrapText="1"/>
    </xf>
    <xf numFmtId="0" fontId="54" fillId="0" borderId="0" xfId="0" applyFont="1" applyAlignment="1">
      <alignment vertical="center" wrapText="1"/>
    </xf>
    <xf numFmtId="0" fontId="44" fillId="0" borderId="0" xfId="0" applyFont="1" applyAlignment="1">
      <alignment horizontal="left" vertical="center" wrapText="1"/>
    </xf>
    <xf numFmtId="0" fontId="0" fillId="0" borderId="0" xfId="0" applyAlignment="1">
      <alignment horizontal="center" vertical="top"/>
    </xf>
    <xf numFmtId="0" fontId="21" fillId="0" borderId="0" xfId="0" applyFont="1" applyAlignment="1">
      <alignment horizontal="center" vertical="center" wrapText="1"/>
    </xf>
    <xf numFmtId="0" fontId="0" fillId="0" borderId="0" xfId="0" applyAlignment="1">
      <alignment horizontal="center" vertical="center" wrapText="1"/>
    </xf>
    <xf numFmtId="0" fontId="49" fillId="12" borderId="0" xfId="0" applyFont="1" applyFill="1" applyAlignment="1">
      <alignment horizontal="center" vertical="center"/>
    </xf>
    <xf numFmtId="0" fontId="20" fillId="12" borderId="0" xfId="0" applyFont="1" applyFill="1" applyAlignment="1">
      <alignment horizontal="center" vertical="center"/>
    </xf>
    <xf numFmtId="0" fontId="20" fillId="13" borderId="23" xfId="0" applyFont="1" applyFill="1" applyBorder="1" applyAlignment="1">
      <alignment horizontal="left" vertical="center"/>
    </xf>
    <xf numFmtId="0" fontId="20" fillId="13" borderId="24" xfId="0" applyFont="1" applyFill="1" applyBorder="1" applyAlignment="1">
      <alignment horizontal="left" vertical="center"/>
    </xf>
    <xf numFmtId="0" fontId="20" fillId="13" borderId="27" xfId="0" applyFont="1" applyFill="1" applyBorder="1" applyAlignment="1">
      <alignment horizontal="left" vertical="center"/>
    </xf>
    <xf numFmtId="0" fontId="2" fillId="0" borderId="23" xfId="0" applyFont="1" applyBorder="1" applyAlignment="1">
      <alignment horizontal="left" vertical="center"/>
    </xf>
    <xf numFmtId="0" fontId="2" fillId="0" borderId="27" xfId="0" applyFont="1" applyBorder="1" applyAlignment="1">
      <alignment horizontal="left" vertical="center"/>
    </xf>
    <xf numFmtId="0" fontId="49" fillId="12" borderId="0" xfId="0" applyFont="1" applyFill="1" applyAlignment="1">
      <alignment horizontal="center"/>
    </xf>
    <xf numFmtId="0" fontId="20" fillId="12" borderId="0" xfId="0" applyFont="1" applyFill="1" applyAlignment="1">
      <alignment horizontal="center"/>
    </xf>
    <xf numFmtId="0" fontId="6" fillId="14" borderId="23" xfId="0" applyFont="1" applyFill="1" applyBorder="1" applyAlignment="1">
      <alignment horizontal="center" vertical="center"/>
    </xf>
    <xf numFmtId="0" fontId="6" fillId="14" borderId="27" xfId="0" applyFont="1" applyFill="1" applyBorder="1" applyAlignment="1">
      <alignment horizontal="center" vertical="center"/>
    </xf>
    <xf numFmtId="0" fontId="45" fillId="0" borderId="3" xfId="0" applyFont="1" applyBorder="1" applyAlignment="1">
      <alignment horizontal="center" vertical="center" wrapText="1"/>
    </xf>
    <xf numFmtId="0" fontId="45" fillId="0" borderId="4" xfId="0" applyFont="1" applyBorder="1" applyAlignment="1">
      <alignment horizontal="center" vertical="center" wrapText="1"/>
    </xf>
    <xf numFmtId="0" fontId="50" fillId="0" borderId="36" xfId="0" applyFont="1" applyBorder="1" applyAlignment="1">
      <alignment horizontal="left" vertical="center" wrapText="1"/>
    </xf>
    <xf numFmtId="0" fontId="50" fillId="0" borderId="7" xfId="0" applyFont="1" applyBorder="1" applyAlignment="1">
      <alignment horizontal="left" vertical="center" wrapText="1"/>
    </xf>
    <xf numFmtId="3" fontId="2" fillId="16" borderId="27" xfId="0" applyNumberFormat="1" applyFont="1" applyFill="1" applyBorder="1" applyAlignment="1">
      <alignment horizontal="center" vertical="center" wrapText="1"/>
    </xf>
    <xf numFmtId="3" fontId="2" fillId="16" borderId="28" xfId="0" applyNumberFormat="1" applyFont="1" applyFill="1" applyBorder="1" applyAlignment="1">
      <alignment horizontal="center" vertical="center" wrapText="1"/>
    </xf>
    <xf numFmtId="3" fontId="2" fillId="16" borderId="31" xfId="0" applyNumberFormat="1" applyFont="1" applyFill="1" applyBorder="1" applyAlignment="1">
      <alignment horizontal="center" vertical="center" wrapText="1"/>
    </xf>
    <xf numFmtId="0" fontId="47" fillId="0" borderId="0" xfId="0" applyFont="1" applyAlignment="1" applyProtection="1">
      <alignment horizontal="center" vertical="center" wrapText="1"/>
      <protection locked="0"/>
    </xf>
    <xf numFmtId="0" fontId="6" fillId="14" borderId="36" xfId="0" applyFont="1" applyFill="1" applyBorder="1" applyAlignment="1">
      <alignment horizontal="center" vertical="center"/>
    </xf>
    <xf numFmtId="0" fontId="6" fillId="14" borderId="7" xfId="0" applyFont="1" applyFill="1" applyBorder="1" applyAlignment="1">
      <alignment horizontal="center" vertical="center"/>
    </xf>
    <xf numFmtId="0" fontId="45" fillId="14" borderId="36" xfId="0" applyFont="1" applyFill="1" applyBorder="1" applyAlignment="1">
      <alignment horizontal="left" vertical="center"/>
    </xf>
    <xf numFmtId="0" fontId="45" fillId="14" borderId="34" xfId="0" applyFont="1" applyFill="1" applyBorder="1" applyAlignment="1">
      <alignment horizontal="left" vertical="center"/>
    </xf>
    <xf numFmtId="0" fontId="45" fillId="14" borderId="7" xfId="0" applyFont="1" applyFill="1" applyBorder="1" applyAlignment="1">
      <alignment horizontal="left" vertical="center"/>
    </xf>
    <xf numFmtId="0" fontId="45" fillId="14" borderId="8" xfId="0" applyFont="1" applyFill="1" applyBorder="1" applyAlignment="1">
      <alignment horizontal="left" vertical="center"/>
    </xf>
    <xf numFmtId="0" fontId="45" fillId="14" borderId="0" xfId="0" applyFont="1" applyFill="1" applyAlignment="1">
      <alignment horizontal="left" vertical="center"/>
    </xf>
    <xf numFmtId="0" fontId="45" fillId="14" borderId="28" xfId="0" applyFont="1" applyFill="1" applyBorder="1" applyAlignment="1">
      <alignment horizontal="left" vertical="center"/>
    </xf>
    <xf numFmtId="0" fontId="51" fillId="0" borderId="0" xfId="0" applyFont="1" applyAlignment="1">
      <alignment horizontal="center" vertical="center" wrapText="1"/>
    </xf>
    <xf numFmtId="0" fontId="26" fillId="0" borderId="0" xfId="0" applyFont="1" applyAlignment="1">
      <alignment horizontal="center" vertical="center" wrapText="1"/>
    </xf>
    <xf numFmtId="0" fontId="22" fillId="0" borderId="0" xfId="0" applyFont="1" applyAlignment="1">
      <alignment horizontal="left"/>
    </xf>
    <xf numFmtId="0" fontId="37" fillId="15" borderId="2" xfId="0" applyFont="1" applyFill="1" applyBorder="1" applyAlignment="1">
      <alignment horizontal="center" vertical="center" wrapText="1"/>
    </xf>
    <xf numFmtId="0" fontId="2" fillId="13" borderId="3" xfId="0" applyFont="1" applyFill="1" applyBorder="1" applyAlignment="1">
      <alignment horizontal="center" vertical="center" wrapText="1"/>
    </xf>
    <xf numFmtId="0" fontId="2" fillId="13" borderId="5" xfId="0" applyFont="1" applyFill="1" applyBorder="1" applyAlignment="1">
      <alignment horizontal="center" vertical="center" wrapText="1"/>
    </xf>
    <xf numFmtId="0" fontId="2" fillId="13" borderId="4" xfId="0" applyFont="1" applyFill="1" applyBorder="1" applyAlignment="1">
      <alignment horizontal="center" vertical="center" wrapText="1"/>
    </xf>
    <xf numFmtId="0" fontId="52" fillId="0" borderId="23" xfId="0" applyFont="1" applyBorder="1" applyAlignment="1">
      <alignment vertical="center" wrapText="1"/>
    </xf>
    <xf numFmtId="0" fontId="35" fillId="0" borderId="27" xfId="0" applyFont="1" applyBorder="1" applyAlignment="1">
      <alignment vertical="center" wrapText="1"/>
    </xf>
    <xf numFmtId="0" fontId="35" fillId="0" borderId="8" xfId="0" applyFont="1" applyBorder="1" applyAlignment="1">
      <alignment vertical="center" wrapText="1"/>
    </xf>
    <xf numFmtId="0" fontId="35" fillId="0" borderId="28" xfId="0" applyFont="1" applyBorder="1" applyAlignment="1">
      <alignment vertical="center" wrapText="1"/>
    </xf>
    <xf numFmtId="0" fontId="35" fillId="0" borderId="29" xfId="0" applyFont="1" applyBorder="1" applyAlignment="1">
      <alignment vertical="center" wrapText="1"/>
    </xf>
    <xf numFmtId="0" fontId="35" fillId="0" borderId="31" xfId="0" applyFont="1" applyBorder="1" applyAlignment="1">
      <alignment vertical="center" wrapText="1"/>
    </xf>
    <xf numFmtId="0" fontId="11" fillId="15" borderId="38" xfId="0" applyFont="1" applyFill="1" applyBorder="1" applyAlignment="1" applyProtection="1">
      <alignment horizontal="center" vertical="center"/>
      <protection locked="0"/>
    </xf>
    <xf numFmtId="0" fontId="0" fillId="15" borderId="37" xfId="0" applyFill="1" applyBorder="1" applyAlignment="1">
      <alignment vertical="center"/>
    </xf>
    <xf numFmtId="0" fontId="2" fillId="0" borderId="36" xfId="0" applyFont="1" applyBorder="1" applyAlignment="1">
      <alignment horizontal="left" vertical="center"/>
    </xf>
    <xf numFmtId="0" fontId="2" fillId="0" borderId="7" xfId="0" applyFont="1" applyBorder="1" applyAlignment="1">
      <alignment horizontal="left" vertical="center"/>
    </xf>
    <xf numFmtId="0" fontId="57" fillId="0" borderId="0" xfId="0" applyFont="1" applyAlignment="1">
      <alignment horizontal="left" vertical="center" wrapText="1"/>
    </xf>
    <xf numFmtId="0" fontId="1" fillId="0" borderId="3" xfId="0" applyFont="1" applyBorder="1" applyAlignment="1">
      <alignment horizontal="left" vertical="center" wrapText="1"/>
    </xf>
    <xf numFmtId="0" fontId="1" fillId="0" borderId="5" xfId="0" applyFont="1" applyBorder="1" applyAlignment="1">
      <alignment horizontal="left" vertical="center" wrapText="1"/>
    </xf>
    <xf numFmtId="0" fontId="1" fillId="0" borderId="4" xfId="0" applyFont="1" applyBorder="1" applyAlignment="1">
      <alignment horizontal="left" vertical="center" wrapText="1"/>
    </xf>
    <xf numFmtId="0" fontId="2" fillId="11" borderId="0" xfId="0" applyFont="1" applyFill="1" applyAlignment="1">
      <alignment horizontal="center"/>
    </xf>
    <xf numFmtId="0" fontId="10" fillId="10" borderId="8" xfId="0" applyFont="1" applyFill="1" applyBorder="1" applyAlignment="1">
      <alignment horizontal="left"/>
    </xf>
    <xf numFmtId="0" fontId="10" fillId="10" borderId="0" xfId="0" applyFont="1" applyFill="1" applyAlignment="1">
      <alignment horizontal="left"/>
    </xf>
    <xf numFmtId="0" fontId="0" fillId="0" borderId="2" xfId="0" applyBorder="1" applyAlignment="1">
      <alignment horizontal="left"/>
    </xf>
    <xf numFmtId="0" fontId="8" fillId="8" borderId="35" xfId="0" applyFont="1" applyFill="1" applyBorder="1" applyAlignment="1">
      <alignment horizontal="center"/>
    </xf>
    <xf numFmtId="0" fontId="8" fillId="8" borderId="33" xfId="0" applyFont="1" applyFill="1" applyBorder="1" applyAlignment="1">
      <alignment horizontal="center"/>
    </xf>
    <xf numFmtId="0" fontId="8" fillId="8" borderId="21" xfId="0" applyFont="1" applyFill="1" applyBorder="1" applyAlignment="1">
      <alignment horizontal="center"/>
    </xf>
    <xf numFmtId="0" fontId="39" fillId="5" borderId="23" xfId="0" applyFont="1" applyFill="1" applyBorder="1"/>
    <xf numFmtId="0" fontId="39" fillId="5" borderId="24" xfId="0" applyFont="1" applyFill="1" applyBorder="1"/>
    <xf numFmtId="0" fontId="39" fillId="5" borderId="29" xfId="0" applyFont="1" applyFill="1" applyBorder="1"/>
    <xf numFmtId="0" fontId="39" fillId="5" borderId="30" xfId="0" applyFont="1" applyFill="1" applyBorder="1"/>
    <xf numFmtId="0" fontId="31" fillId="0" borderId="0" xfId="0" applyFont="1" applyAlignment="1">
      <alignment horizontal="center" vertical="center"/>
    </xf>
    <xf numFmtId="0" fontId="38" fillId="0" borderId="0" xfId="0" applyFont="1" applyAlignment="1">
      <alignment horizontal="center" vertical="center" wrapText="1"/>
    </xf>
    <xf numFmtId="0" fontId="6" fillId="0" borderId="2" xfId="0" applyFont="1" applyBorder="1" applyAlignment="1">
      <alignment horizontal="left"/>
    </xf>
    <xf numFmtId="0" fontId="27" fillId="0" borderId="3" xfId="0" applyFont="1" applyBorder="1" applyAlignment="1">
      <alignment horizontal="left"/>
    </xf>
    <xf numFmtId="0" fontId="2" fillId="0" borderId="0" xfId="0" applyFont="1" applyAlignment="1">
      <alignment horizontal="right"/>
    </xf>
    <xf numFmtId="0" fontId="20" fillId="0" borderId="11" xfId="0" applyFont="1" applyBorder="1" applyAlignment="1">
      <alignment horizontal="center" wrapText="1"/>
    </xf>
    <xf numFmtId="0" fontId="20" fillId="0" borderId="0" xfId="0" applyFont="1" applyAlignment="1">
      <alignment horizontal="center" wrapText="1"/>
    </xf>
    <xf numFmtId="2" fontId="0" fillId="0" borderId="0" xfId="0" applyNumberFormat="1" applyAlignment="1">
      <alignment horizontal="center" vertical="center" wrapText="1"/>
    </xf>
    <xf numFmtId="2" fontId="0" fillId="0" borderId="0" xfId="0" applyNumberFormat="1" applyAlignment="1">
      <alignment horizontal="center" wrapText="1"/>
    </xf>
    <xf numFmtId="0" fontId="9" fillId="9" borderId="35" xfId="0" applyFont="1" applyFill="1" applyBorder="1"/>
    <xf numFmtId="0" fontId="9" fillId="9" borderId="21" xfId="0" applyFont="1" applyFill="1" applyBorder="1"/>
    <xf numFmtId="0" fontId="39" fillId="5" borderId="8" xfId="0" applyFont="1" applyFill="1" applyBorder="1"/>
    <xf numFmtId="0" fontId="39" fillId="5" borderId="0" xfId="0" applyFont="1" applyFill="1"/>
    <xf numFmtId="0" fontId="39" fillId="5" borderId="27" xfId="0" applyFont="1" applyFill="1" applyBorder="1"/>
    <xf numFmtId="0" fontId="15" fillId="0" borderId="0" xfId="0" applyFont="1" applyAlignment="1">
      <alignment horizontal="center" vertical="center" wrapText="1"/>
    </xf>
    <xf numFmtId="0" fontId="42" fillId="12" borderId="0" xfId="0" applyFont="1" applyFill="1" applyAlignment="1">
      <alignment horizontal="center"/>
    </xf>
    <xf numFmtId="0" fontId="38" fillId="12" borderId="0" xfId="0" applyFont="1" applyFill="1" applyAlignment="1">
      <alignment horizontal="center"/>
    </xf>
  </cellXfs>
  <cellStyles count="4">
    <cellStyle name="Normal" xfId="0" builtinId="0"/>
    <cellStyle name="Normal 4" xfId="2" xr:uid="{00000000-0005-0000-0000-000001000000}"/>
    <cellStyle name="Normal 5" xfId="3" xr:uid="{00000000-0005-0000-0000-000002000000}"/>
    <cellStyle name="Percent" xfId="1" builtinId="5"/>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Drop" dropLines="2" dropStyle="combo" dx="18" fmlaLink="$C$31" fmlaRange="$F$31:$F$32" noThreeD="1" sel="2" val="0"/>
</file>

<file path=xl/ctrlProps/ctrlProp2.xml><?xml version="1.0" encoding="utf-8"?>
<formControlPr xmlns="http://schemas.microsoft.com/office/spreadsheetml/2009/9/main" objectType="Drop" dropLines="2" dropStyle="combo" dx="18" fmlaLink="$C$36" fmlaRange="$F$36:$F$37" noThreeD="1" sel="2" val="0"/>
</file>

<file path=xl/ctrlProps/ctrlProp3.xml><?xml version="1.0" encoding="utf-8"?>
<formControlPr xmlns="http://schemas.microsoft.com/office/spreadsheetml/2009/9/main" objectType="Drop" dropLines="12" dropStyle="combo" dx="18" fmlaLink="$E$29" fmlaRange="$G$26:$G$37" noThreeD="1" sel="6" val="0"/>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5</xdr:col>
      <xdr:colOff>114300</xdr:colOff>
      <xdr:row>1</xdr:row>
      <xdr:rowOff>9525</xdr:rowOff>
    </xdr:from>
    <xdr:to>
      <xdr:col>10</xdr:col>
      <xdr:colOff>0</xdr:colOff>
      <xdr:row>7</xdr:row>
      <xdr:rowOff>85725</xdr:rowOff>
    </xdr:to>
    <xdr:pic>
      <xdr:nvPicPr>
        <xdr:cNvPr id="9218" name="Picture 2">
          <a:extLst>
            <a:ext uri="{FF2B5EF4-FFF2-40B4-BE49-F238E27FC236}">
              <a16:creationId xmlns:a16="http://schemas.microsoft.com/office/drawing/2014/main" id="{00000000-0008-0000-0000-00000224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667000" y="114300"/>
          <a:ext cx="3124200" cy="1219200"/>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3162300</xdr:colOff>
      <xdr:row>0</xdr:row>
      <xdr:rowOff>47625</xdr:rowOff>
    </xdr:from>
    <xdr:to>
      <xdr:col>3</xdr:col>
      <xdr:colOff>1247775</xdr:colOff>
      <xdr:row>4</xdr:row>
      <xdr:rowOff>9525</xdr:rowOff>
    </xdr:to>
    <xdr:pic>
      <xdr:nvPicPr>
        <xdr:cNvPr id="1053" name="Picture 29">
          <a:extLst>
            <a:ext uri="{FF2B5EF4-FFF2-40B4-BE49-F238E27FC236}">
              <a16:creationId xmlns:a16="http://schemas.microsoft.com/office/drawing/2014/main" id="{00000000-0008-0000-0100-00001D04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943350" y="47625"/>
          <a:ext cx="2828925" cy="904875"/>
        </a:xfrm>
        <a:prstGeom prst="rect">
          <a:avLst/>
        </a:prstGeom>
        <a:noFill/>
        <a:ln w="9525">
          <a:noFill/>
          <a:miter lim="800000"/>
          <a:headEnd/>
          <a:tailEnd/>
        </a:ln>
      </xdr:spPr>
    </xdr:pic>
    <xdr:clientData/>
  </xdr:twoCellAnchor>
  <mc:AlternateContent xmlns:mc="http://schemas.openxmlformats.org/markup-compatibility/2006">
    <mc:Choice xmlns:a14="http://schemas.microsoft.com/office/drawing/2010/main" Requires="a14">
      <xdr:twoCellAnchor editAs="oneCell">
        <xdr:from>
          <xdr:col>2</xdr:col>
          <xdr:colOff>161925</xdr:colOff>
          <xdr:row>30</xdr:row>
          <xdr:rowOff>28575</xdr:rowOff>
        </xdr:from>
        <xdr:to>
          <xdr:col>2</xdr:col>
          <xdr:colOff>790575</xdr:colOff>
          <xdr:row>30</xdr:row>
          <xdr:rowOff>228600</xdr:rowOff>
        </xdr:to>
        <xdr:sp macro="" textlink="">
          <xdr:nvSpPr>
            <xdr:cNvPr id="1048" name="Drop Down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35</xdr:row>
          <xdr:rowOff>28575</xdr:rowOff>
        </xdr:from>
        <xdr:to>
          <xdr:col>2</xdr:col>
          <xdr:colOff>800100</xdr:colOff>
          <xdr:row>36</xdr:row>
          <xdr:rowOff>28575</xdr:rowOff>
        </xdr:to>
        <xdr:sp macro="" textlink="">
          <xdr:nvSpPr>
            <xdr:cNvPr id="1049" name="Drop Down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29</xdr:row>
          <xdr:rowOff>38100</xdr:rowOff>
        </xdr:from>
        <xdr:to>
          <xdr:col>2</xdr:col>
          <xdr:colOff>495300</xdr:colOff>
          <xdr:row>29</xdr:row>
          <xdr:rowOff>342900</xdr:rowOff>
        </xdr:to>
        <xdr:sp macro="" textlink="">
          <xdr:nvSpPr>
            <xdr:cNvPr id="1056" name="Drop Down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2</xdr:col>
      <xdr:colOff>1175385</xdr:colOff>
      <xdr:row>0</xdr:row>
      <xdr:rowOff>99060</xdr:rowOff>
    </xdr:from>
    <xdr:to>
      <xdr:col>3</xdr:col>
      <xdr:colOff>784860</xdr:colOff>
      <xdr:row>1</xdr:row>
      <xdr:rowOff>9525</xdr:rowOff>
    </xdr:to>
    <xdr:pic>
      <xdr:nvPicPr>
        <xdr:cNvPr id="3080" name="Picture 8">
          <a:extLst>
            <a:ext uri="{FF2B5EF4-FFF2-40B4-BE49-F238E27FC236}">
              <a16:creationId xmlns:a16="http://schemas.microsoft.com/office/drawing/2014/main" id="{00000000-0008-0000-0200-0000080C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646045" y="99060"/>
          <a:ext cx="2672715" cy="84772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omments" Target="../comments1.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2"/>
  <sheetViews>
    <sheetView workbookViewId="0">
      <selection activeCell="A82" sqref="A82:D82"/>
    </sheetView>
  </sheetViews>
  <sheetFormatPr defaultRowHeight="12.75"/>
  <cols>
    <col min="1" max="1" width="6" customWidth="1"/>
    <col min="2" max="2" width="4.85546875" customWidth="1"/>
    <col min="8" max="8" width="11.140625" customWidth="1"/>
    <col min="10" max="10" width="10" customWidth="1"/>
  </cols>
  <sheetData>
    <row r="1" spans="1:10" ht="8.25" customHeight="1"/>
    <row r="4" spans="1:10" ht="26.25">
      <c r="A4" s="152" t="s">
        <v>130</v>
      </c>
      <c r="B4" s="152"/>
      <c r="C4" s="152"/>
      <c r="D4" s="152"/>
      <c r="E4" s="152"/>
    </row>
    <row r="8" spans="1:10" ht="50.25" customHeight="1">
      <c r="A8" s="153" t="s">
        <v>129</v>
      </c>
      <c r="B8" s="153"/>
      <c r="C8" s="153"/>
      <c r="D8" s="153"/>
      <c r="E8" s="153"/>
      <c r="F8" s="153"/>
      <c r="G8" s="153"/>
      <c r="H8" s="153"/>
      <c r="I8" s="153"/>
      <c r="J8" s="153"/>
    </row>
    <row r="9" spans="1:10" ht="26.25" customHeight="1">
      <c r="A9" s="156" t="s">
        <v>131</v>
      </c>
      <c r="B9" s="156"/>
      <c r="C9" s="156"/>
      <c r="D9" s="156"/>
      <c r="E9" s="156"/>
      <c r="F9" s="156"/>
      <c r="G9" s="156"/>
      <c r="H9" s="156"/>
      <c r="I9" s="156"/>
      <c r="J9" s="156"/>
    </row>
    <row r="10" spans="1:10" ht="36.75" customHeight="1">
      <c r="A10" s="154" t="s">
        <v>87</v>
      </c>
      <c r="B10" s="155"/>
      <c r="C10" s="155"/>
      <c r="D10" s="155"/>
      <c r="E10" s="155"/>
      <c r="F10" s="155"/>
      <c r="G10" s="155"/>
      <c r="H10" s="155"/>
      <c r="I10" s="155"/>
      <c r="J10" s="155"/>
    </row>
    <row r="11" spans="1:10" ht="7.5" customHeight="1">
      <c r="A11" s="26"/>
      <c r="B11" s="27"/>
      <c r="C11" s="27"/>
      <c r="D11" s="27"/>
      <c r="E11" s="27"/>
      <c r="F11" s="27"/>
      <c r="G11" s="27"/>
      <c r="H11" s="27"/>
      <c r="I11" s="27"/>
      <c r="J11" s="27"/>
    </row>
    <row r="12" spans="1:10" s="29" customFormat="1" ht="33.75" customHeight="1">
      <c r="A12" s="92" t="s">
        <v>68</v>
      </c>
      <c r="B12" s="157" t="s">
        <v>42</v>
      </c>
      <c r="C12" s="157"/>
      <c r="D12" s="157"/>
      <c r="E12" s="157"/>
      <c r="F12" s="157"/>
      <c r="G12" s="157"/>
      <c r="H12" s="157"/>
      <c r="I12" s="157"/>
      <c r="J12" s="157"/>
    </row>
    <row r="13" spans="1:10" s="29" customFormat="1" ht="36" customHeight="1">
      <c r="A13" s="92" t="s">
        <v>68</v>
      </c>
      <c r="B13" s="157" t="s">
        <v>43</v>
      </c>
      <c r="C13" s="157"/>
      <c r="D13" s="157"/>
      <c r="E13" s="157"/>
      <c r="F13" s="157"/>
      <c r="G13" s="157"/>
      <c r="H13" s="157"/>
      <c r="I13" s="157"/>
      <c r="J13" s="157"/>
    </row>
    <row r="14" spans="1:10" s="29" customFormat="1" ht="34.5" customHeight="1">
      <c r="A14" s="92" t="s">
        <v>68</v>
      </c>
      <c r="B14" s="157" t="s">
        <v>44</v>
      </c>
      <c r="C14" s="157"/>
      <c r="D14" s="157"/>
      <c r="E14" s="157"/>
      <c r="F14" s="157"/>
      <c r="G14" s="157"/>
      <c r="H14" s="157"/>
      <c r="I14" s="157"/>
      <c r="J14" s="157"/>
    </row>
    <row r="15" spans="1:10" ht="18">
      <c r="A15" s="13"/>
      <c r="B15" s="13"/>
      <c r="C15" s="13"/>
      <c r="D15" s="13"/>
      <c r="E15" s="13"/>
      <c r="F15" s="13"/>
      <c r="G15" s="13"/>
      <c r="H15" s="13"/>
      <c r="I15" s="13"/>
      <c r="J15" s="13"/>
    </row>
    <row r="16" spans="1:10" ht="18">
      <c r="A16" s="28" t="s">
        <v>18</v>
      </c>
      <c r="B16" s="29"/>
      <c r="C16" s="29"/>
      <c r="D16" s="29"/>
      <c r="E16" s="29"/>
      <c r="F16" s="29"/>
      <c r="G16" s="29"/>
      <c r="H16" s="29"/>
      <c r="I16" s="29"/>
      <c r="J16" s="29"/>
    </row>
    <row r="17" spans="1:10">
      <c r="A17" s="30"/>
      <c r="B17" s="29"/>
      <c r="C17" s="29"/>
      <c r="D17" s="29"/>
      <c r="E17" s="29"/>
      <c r="F17" s="29"/>
      <c r="G17" s="29"/>
      <c r="H17" s="29"/>
      <c r="I17" s="29"/>
      <c r="J17" s="29"/>
    </row>
    <row r="18" spans="1:10">
      <c r="A18" s="183">
        <v>1</v>
      </c>
      <c r="B18" s="158" t="s">
        <v>111</v>
      </c>
      <c r="C18" s="158"/>
      <c r="D18" s="158"/>
      <c r="E18" s="158"/>
      <c r="F18" s="158"/>
      <c r="G18" s="158"/>
      <c r="H18" s="158"/>
      <c r="I18" s="158"/>
      <c r="J18" s="158"/>
    </row>
    <row r="19" spans="1:10" ht="44.25" customHeight="1">
      <c r="A19" s="183"/>
      <c r="B19" s="158"/>
      <c r="C19" s="158"/>
      <c r="D19" s="158"/>
      <c r="E19" s="158"/>
      <c r="F19" s="158"/>
      <c r="G19" s="158"/>
      <c r="H19" s="158"/>
      <c r="I19" s="158"/>
      <c r="J19" s="158"/>
    </row>
    <row r="20" spans="1:10">
      <c r="A20" s="15">
        <v>2</v>
      </c>
      <c r="B20" s="31" t="s">
        <v>69</v>
      </c>
      <c r="C20" s="31"/>
      <c r="D20" s="31"/>
      <c r="E20" s="31"/>
      <c r="F20" s="31"/>
      <c r="G20" s="31"/>
      <c r="H20" s="31"/>
      <c r="I20" s="31"/>
      <c r="J20" s="31"/>
    </row>
    <row r="21" spans="1:10">
      <c r="A21" s="15">
        <v>3</v>
      </c>
      <c r="B21" s="32" t="s">
        <v>92</v>
      </c>
      <c r="C21" s="31"/>
      <c r="D21" s="31"/>
      <c r="E21" s="31"/>
      <c r="F21" s="31"/>
      <c r="G21" s="31"/>
      <c r="H21" s="31"/>
      <c r="I21" s="31"/>
      <c r="J21" s="31"/>
    </row>
    <row r="22" spans="1:10">
      <c r="A22" s="31"/>
      <c r="B22" s="15" t="s">
        <v>9</v>
      </c>
      <c r="C22" s="33" t="s">
        <v>19</v>
      </c>
      <c r="D22" s="31"/>
      <c r="E22" s="31"/>
      <c r="F22" s="31"/>
      <c r="G22" s="31"/>
      <c r="H22" s="31"/>
      <c r="I22" s="31"/>
      <c r="J22" s="31"/>
    </row>
    <row r="23" spans="1:10">
      <c r="A23" s="31"/>
      <c r="B23" s="15" t="s">
        <v>10</v>
      </c>
      <c r="C23" s="34" t="s">
        <v>11</v>
      </c>
      <c r="D23" s="31"/>
      <c r="E23" s="31"/>
      <c r="F23" s="31"/>
      <c r="G23" s="31"/>
      <c r="H23" s="31"/>
      <c r="I23" s="31"/>
      <c r="J23" s="31"/>
    </row>
    <row r="24" spans="1:10" ht="32.25" customHeight="1">
      <c r="A24" s="14">
        <v>4</v>
      </c>
      <c r="B24" s="178" t="s">
        <v>34</v>
      </c>
      <c r="C24" s="178"/>
      <c r="D24" s="178"/>
      <c r="E24" s="178"/>
      <c r="F24" s="178"/>
      <c r="G24" s="178"/>
      <c r="H24" s="178"/>
      <c r="I24" s="178"/>
      <c r="J24" s="178"/>
    </row>
    <row r="25" spans="1:10">
      <c r="A25" s="29"/>
      <c r="B25" s="29"/>
      <c r="C25" s="29"/>
      <c r="D25" s="29"/>
      <c r="E25" s="29"/>
      <c r="F25" s="29"/>
      <c r="G25" s="29"/>
      <c r="H25" s="29"/>
      <c r="I25" s="29"/>
      <c r="J25" s="29"/>
    </row>
    <row r="26" spans="1:10" ht="18">
      <c r="A26" s="28" t="s">
        <v>20</v>
      </c>
      <c r="B26" s="29"/>
      <c r="C26" s="29"/>
      <c r="D26" s="29"/>
      <c r="E26" s="29"/>
      <c r="F26" s="29"/>
      <c r="G26" s="29"/>
      <c r="H26" s="29"/>
      <c r="I26" s="29"/>
      <c r="J26" s="29"/>
    </row>
    <row r="27" spans="1:10">
      <c r="A27" s="30"/>
      <c r="B27" s="29"/>
      <c r="C27" s="29"/>
      <c r="D27" s="29"/>
      <c r="E27" s="29"/>
      <c r="F27" s="29"/>
      <c r="G27" s="29"/>
      <c r="H27" s="29"/>
      <c r="I27" s="29"/>
      <c r="J27" s="29"/>
    </row>
    <row r="28" spans="1:10" ht="15.75">
      <c r="A28" s="182" t="s">
        <v>35</v>
      </c>
      <c r="B28" s="182"/>
      <c r="C28" s="182"/>
      <c r="D28" s="182"/>
      <c r="E28" s="182"/>
      <c r="F28" s="182"/>
      <c r="G28" s="182"/>
      <c r="H28" s="182"/>
      <c r="I28" s="182"/>
      <c r="J28" s="182"/>
    </row>
    <row r="29" spans="1:10" ht="15.75">
      <c r="A29" s="35"/>
      <c r="B29" s="35"/>
      <c r="C29" s="35"/>
      <c r="D29" s="35"/>
      <c r="E29" s="35"/>
      <c r="F29" s="35"/>
      <c r="G29" s="35"/>
      <c r="H29" s="35"/>
      <c r="I29" s="35"/>
      <c r="J29" s="35"/>
    </row>
    <row r="30" spans="1:10" ht="26.25" customHeight="1">
      <c r="A30" s="180" t="s">
        <v>70</v>
      </c>
      <c r="B30" s="180"/>
      <c r="C30" s="180"/>
      <c r="D30" s="180"/>
      <c r="E30" s="180"/>
      <c r="F30" s="180"/>
      <c r="G30" s="180"/>
      <c r="H30" s="180"/>
      <c r="I30" s="180"/>
      <c r="J30" s="180"/>
    </row>
    <row r="31" spans="1:10">
      <c r="A31" s="29"/>
      <c r="B31" s="29"/>
      <c r="C31" s="29"/>
      <c r="D31" s="29"/>
      <c r="E31" s="29"/>
      <c r="F31" s="29"/>
      <c r="G31" s="29"/>
      <c r="H31" s="29"/>
      <c r="I31" s="29"/>
      <c r="J31" s="29"/>
    </row>
    <row r="32" spans="1:10" ht="15">
      <c r="A32" s="181" t="s">
        <v>21</v>
      </c>
      <c r="B32" s="181"/>
      <c r="C32" s="181"/>
      <c r="D32" s="181"/>
      <c r="E32" s="181"/>
      <c r="F32" s="181"/>
      <c r="G32" s="181"/>
      <c r="H32" s="181"/>
      <c r="I32" s="181"/>
      <c r="J32" s="181"/>
    </row>
    <row r="33" spans="1:10">
      <c r="A33" s="29"/>
      <c r="B33" s="36"/>
      <c r="C33" s="36"/>
      <c r="D33" s="36"/>
      <c r="E33" s="36"/>
      <c r="F33" s="36"/>
      <c r="G33" s="36"/>
      <c r="H33" s="36"/>
      <c r="I33" s="36"/>
      <c r="J33" s="36"/>
    </row>
    <row r="34" spans="1:10">
      <c r="A34" s="15">
        <v>5</v>
      </c>
      <c r="B34" s="158" t="s">
        <v>93</v>
      </c>
      <c r="C34" s="158"/>
      <c r="D34" s="158"/>
      <c r="E34" s="158"/>
      <c r="F34" s="158"/>
      <c r="G34" s="158"/>
      <c r="H34" s="158"/>
      <c r="I34" s="158"/>
      <c r="J34" s="158"/>
    </row>
    <row r="35" spans="1:10">
      <c r="A35" s="15">
        <v>6</v>
      </c>
      <c r="B35" s="158" t="s">
        <v>71</v>
      </c>
      <c r="C35" s="158"/>
      <c r="D35" s="158"/>
      <c r="E35" s="158"/>
      <c r="F35" s="158"/>
      <c r="G35" s="158"/>
      <c r="H35" s="158"/>
      <c r="I35" s="158"/>
      <c r="J35" s="158"/>
    </row>
    <row r="36" spans="1:10">
      <c r="A36" s="14"/>
      <c r="B36" s="18"/>
      <c r="C36" s="18"/>
      <c r="D36" s="18"/>
      <c r="E36" s="18"/>
      <c r="F36" s="18"/>
      <c r="G36" s="18"/>
      <c r="H36" s="18"/>
      <c r="I36" s="18"/>
      <c r="J36" s="18"/>
    </row>
    <row r="37" spans="1:10" ht="15">
      <c r="A37" s="170" t="s">
        <v>22</v>
      </c>
      <c r="B37" s="170"/>
      <c r="C37" s="170"/>
      <c r="D37" s="170"/>
      <c r="E37" s="170"/>
      <c r="F37" s="170"/>
      <c r="G37" s="170"/>
      <c r="H37" s="170"/>
      <c r="I37" s="170"/>
      <c r="J37" s="170"/>
    </row>
    <row r="38" spans="1:10" ht="7.5" customHeight="1">
      <c r="A38" s="14"/>
      <c r="B38" s="18"/>
      <c r="C38" s="18"/>
      <c r="D38" s="18"/>
      <c r="E38" s="18"/>
      <c r="F38" s="18"/>
      <c r="G38" s="18"/>
      <c r="H38" s="18"/>
      <c r="I38" s="18"/>
      <c r="J38" s="18"/>
    </row>
    <row r="39" spans="1:10" ht="15.75" customHeight="1">
      <c r="A39" s="15">
        <v>7</v>
      </c>
      <c r="B39" s="158" t="s">
        <v>72</v>
      </c>
      <c r="C39" s="158"/>
      <c r="D39" s="158"/>
      <c r="E39" s="158"/>
      <c r="F39" s="158"/>
      <c r="G39" s="158"/>
      <c r="H39" s="158"/>
      <c r="I39" s="158"/>
      <c r="J39" s="158"/>
    </row>
    <row r="40" spans="1:10">
      <c r="A40" s="15"/>
      <c r="B40" s="171" t="s">
        <v>14</v>
      </c>
      <c r="C40" s="171"/>
      <c r="D40" s="171"/>
      <c r="E40" s="171"/>
      <c r="F40" s="171"/>
      <c r="G40" s="171"/>
      <c r="H40" s="171"/>
      <c r="I40" s="171"/>
      <c r="J40" s="171"/>
    </row>
    <row r="41" spans="1:10" ht="33" customHeight="1">
      <c r="A41" s="15"/>
      <c r="B41" s="91" t="s">
        <v>73</v>
      </c>
      <c r="C41" s="171" t="s">
        <v>101</v>
      </c>
      <c r="D41" s="171"/>
      <c r="E41" s="171"/>
      <c r="F41" s="171"/>
      <c r="G41" s="171"/>
      <c r="H41" s="171"/>
      <c r="I41" s="171"/>
      <c r="J41" s="171"/>
    </row>
    <row r="42" spans="1:10" ht="23.25" customHeight="1">
      <c r="A42" s="15"/>
      <c r="B42" s="91" t="s">
        <v>73</v>
      </c>
      <c r="C42" s="171" t="s">
        <v>74</v>
      </c>
      <c r="D42" s="171"/>
      <c r="E42" s="171"/>
      <c r="F42" s="171"/>
      <c r="G42" s="171"/>
      <c r="H42" s="171"/>
      <c r="I42" s="171"/>
      <c r="J42" s="171"/>
    </row>
    <row r="43" spans="1:10" ht="57.75" customHeight="1">
      <c r="A43" s="15"/>
      <c r="B43" s="91" t="s">
        <v>73</v>
      </c>
      <c r="C43" s="171" t="s">
        <v>94</v>
      </c>
      <c r="D43" s="171"/>
      <c r="E43" s="171"/>
      <c r="F43" s="171"/>
      <c r="G43" s="171"/>
      <c r="H43" s="171"/>
      <c r="I43" s="171"/>
      <c r="J43" s="171"/>
    </row>
    <row r="44" spans="1:10" ht="44.25" customHeight="1">
      <c r="A44" s="15"/>
      <c r="B44" s="91" t="s">
        <v>73</v>
      </c>
      <c r="C44" s="171" t="s">
        <v>75</v>
      </c>
      <c r="D44" s="171"/>
      <c r="E44" s="171"/>
      <c r="F44" s="171"/>
      <c r="G44" s="171"/>
      <c r="H44" s="171"/>
      <c r="I44" s="171"/>
      <c r="J44" s="171"/>
    </row>
    <row r="45" spans="1:10">
      <c r="A45" s="15"/>
      <c r="B45" s="37"/>
      <c r="C45" s="37"/>
      <c r="D45" s="37"/>
      <c r="E45" s="37"/>
      <c r="F45" s="37"/>
      <c r="G45" s="37"/>
      <c r="H45" s="37"/>
      <c r="I45" s="37"/>
      <c r="J45" s="37"/>
    </row>
    <row r="46" spans="1:10" ht="29.25" customHeight="1">
      <c r="A46" s="170" t="s">
        <v>58</v>
      </c>
      <c r="B46" s="170"/>
      <c r="C46" s="170"/>
      <c r="D46" s="170"/>
      <c r="E46" s="170"/>
      <c r="F46" s="170"/>
      <c r="G46" s="170"/>
      <c r="H46" s="170"/>
      <c r="I46" s="170"/>
      <c r="J46" s="170"/>
    </row>
    <row r="47" spans="1:10" ht="55.5" customHeight="1">
      <c r="A47" s="161" t="s">
        <v>102</v>
      </c>
      <c r="B47" s="161"/>
      <c r="C47" s="161"/>
      <c r="D47" s="161"/>
      <c r="E47" s="161"/>
      <c r="F47" s="161"/>
      <c r="G47" s="161"/>
      <c r="H47" s="161"/>
      <c r="I47" s="161"/>
      <c r="J47" s="161"/>
    </row>
    <row r="48" spans="1:10" ht="12.75" customHeight="1">
      <c r="A48" s="75"/>
      <c r="B48" s="75"/>
      <c r="C48" s="70"/>
      <c r="D48" s="70"/>
      <c r="E48" s="70"/>
      <c r="F48" s="70"/>
      <c r="G48" s="70"/>
      <c r="H48" s="70"/>
      <c r="I48" s="70"/>
      <c r="J48" s="70"/>
    </row>
    <row r="49" spans="1:10" ht="21" customHeight="1">
      <c r="A49" s="162" t="s">
        <v>76</v>
      </c>
      <c r="B49" s="162"/>
      <c r="C49" s="162"/>
      <c r="D49" s="162"/>
      <c r="E49" s="162"/>
      <c r="F49" s="162"/>
      <c r="G49" s="162"/>
      <c r="H49" s="162"/>
      <c r="I49" s="162"/>
      <c r="J49" s="162"/>
    </row>
    <row r="50" spans="1:10" ht="17.25" customHeight="1">
      <c r="A50" s="14">
        <v>8</v>
      </c>
      <c r="B50" s="158" t="s">
        <v>77</v>
      </c>
      <c r="C50" s="158"/>
      <c r="D50" s="158"/>
      <c r="E50" s="158"/>
      <c r="F50" s="158"/>
      <c r="G50" s="158"/>
      <c r="H50" s="158"/>
      <c r="I50" s="158"/>
      <c r="J50" s="158"/>
    </row>
    <row r="51" spans="1:10" ht="62.45" customHeight="1">
      <c r="A51" s="71">
        <v>9</v>
      </c>
      <c r="B51" s="174" t="s">
        <v>110</v>
      </c>
      <c r="C51" s="175"/>
      <c r="D51" s="175"/>
      <c r="E51" s="175"/>
      <c r="F51" s="175"/>
      <c r="G51" s="175"/>
      <c r="H51" s="175"/>
      <c r="I51" s="175"/>
      <c r="J51" s="175"/>
    </row>
    <row r="52" spans="1:10" ht="29.25" customHeight="1">
      <c r="A52" s="14">
        <v>10</v>
      </c>
      <c r="B52" s="175" t="s">
        <v>78</v>
      </c>
      <c r="C52" s="175"/>
      <c r="D52" s="175"/>
      <c r="E52" s="175"/>
      <c r="F52" s="175"/>
      <c r="G52" s="175"/>
      <c r="H52" s="175"/>
      <c r="I52" s="175"/>
      <c r="J52" s="175"/>
    </row>
    <row r="53" spans="1:10" ht="20.25" customHeight="1">
      <c r="A53" s="163" t="s">
        <v>36</v>
      </c>
      <c r="B53" s="163"/>
      <c r="C53" s="176"/>
      <c r="D53" s="67"/>
      <c r="E53" s="67"/>
      <c r="F53" s="67"/>
      <c r="G53" s="67"/>
      <c r="H53" s="67"/>
      <c r="I53" s="67"/>
      <c r="J53" s="67"/>
    </row>
    <row r="54" spans="1:10" ht="30.75" customHeight="1">
      <c r="A54" s="14">
        <v>11</v>
      </c>
      <c r="B54" s="158" t="s">
        <v>79</v>
      </c>
      <c r="C54" s="158"/>
      <c r="D54" s="158"/>
      <c r="E54" s="158"/>
      <c r="F54" s="158"/>
      <c r="G54" s="158"/>
      <c r="H54" s="158"/>
      <c r="I54" s="158"/>
      <c r="J54" s="158"/>
    </row>
    <row r="55" spans="1:10" ht="44.25" customHeight="1">
      <c r="A55" s="14">
        <v>12</v>
      </c>
      <c r="B55" s="158" t="s">
        <v>80</v>
      </c>
      <c r="C55" s="158"/>
      <c r="D55" s="158"/>
      <c r="E55" s="158"/>
      <c r="F55" s="158"/>
      <c r="G55" s="158"/>
      <c r="H55" s="158"/>
      <c r="I55" s="158"/>
      <c r="J55" s="158"/>
    </row>
    <row r="56" spans="1:10" ht="20.25" customHeight="1">
      <c r="A56" s="163" t="s">
        <v>95</v>
      </c>
      <c r="B56" s="177"/>
      <c r="C56" s="177"/>
      <c r="D56" s="177"/>
      <c r="E56" s="177"/>
      <c r="F56" s="18"/>
      <c r="G56" s="18"/>
      <c r="H56" s="18"/>
      <c r="I56" s="18"/>
      <c r="J56" s="18"/>
    </row>
    <row r="57" spans="1:10" ht="62.25" customHeight="1">
      <c r="A57" s="14">
        <v>13</v>
      </c>
      <c r="B57" s="158" t="s">
        <v>81</v>
      </c>
      <c r="C57" s="158"/>
      <c r="D57" s="158"/>
      <c r="E57" s="158"/>
      <c r="F57" s="158"/>
      <c r="G57" s="158"/>
      <c r="H57" s="158"/>
      <c r="I57" s="158"/>
      <c r="J57" s="158"/>
    </row>
    <row r="58" spans="1:10" ht="16.5" customHeight="1">
      <c r="A58" s="14"/>
      <c r="B58" s="160" t="s">
        <v>23</v>
      </c>
      <c r="C58" s="160"/>
      <c r="D58" s="160"/>
      <c r="E58" s="160"/>
      <c r="F58" s="160"/>
      <c r="G58" s="160"/>
      <c r="H58" s="160"/>
      <c r="I58" s="160"/>
      <c r="J58" s="160"/>
    </row>
    <row r="59" spans="1:10" ht="15" customHeight="1">
      <c r="A59" s="14"/>
      <c r="B59" s="91" t="s">
        <v>73</v>
      </c>
      <c r="C59" s="160" t="s">
        <v>82</v>
      </c>
      <c r="D59" s="160"/>
      <c r="E59" s="160"/>
      <c r="F59" s="160"/>
      <c r="G59" s="160"/>
      <c r="H59" s="160"/>
      <c r="I59" s="160"/>
      <c r="J59" s="160"/>
    </row>
    <row r="60" spans="1:10" ht="28.5" customHeight="1">
      <c r="A60" s="14"/>
      <c r="B60" s="91" t="s">
        <v>73</v>
      </c>
      <c r="C60" s="160" t="s">
        <v>83</v>
      </c>
      <c r="D60" s="160"/>
      <c r="E60" s="160"/>
      <c r="F60" s="160"/>
      <c r="G60" s="160"/>
      <c r="H60" s="160"/>
      <c r="I60" s="160"/>
      <c r="J60" s="160"/>
    </row>
    <row r="61" spans="1:10" ht="21" customHeight="1">
      <c r="A61" s="163" t="s">
        <v>37</v>
      </c>
      <c r="B61" s="164"/>
      <c r="C61" s="164"/>
      <c r="D61" s="164"/>
      <c r="E61" s="69"/>
      <c r="F61" s="69"/>
      <c r="G61" s="69"/>
      <c r="H61" s="69"/>
      <c r="I61" s="69"/>
      <c r="J61" s="69"/>
    </row>
    <row r="62" spans="1:10" ht="54" customHeight="1">
      <c r="A62" s="14">
        <v>14</v>
      </c>
      <c r="B62" s="158" t="s">
        <v>84</v>
      </c>
      <c r="C62" s="158"/>
      <c r="D62" s="158"/>
      <c r="E62" s="158"/>
      <c r="F62" s="158"/>
      <c r="G62" s="158"/>
      <c r="H62" s="158"/>
      <c r="I62" s="158"/>
      <c r="J62" s="158"/>
    </row>
    <row r="63" spans="1:10" ht="20.25" customHeight="1">
      <c r="A63" s="163" t="s">
        <v>38</v>
      </c>
      <c r="B63" s="163"/>
      <c r="C63" s="163"/>
      <c r="D63" s="163"/>
      <c r="E63" s="163"/>
      <c r="F63" s="18"/>
      <c r="G63" s="18"/>
      <c r="H63" s="18"/>
      <c r="I63" s="18"/>
      <c r="J63" s="18"/>
    </row>
    <row r="64" spans="1:10" ht="27.75" customHeight="1">
      <c r="A64" s="14">
        <v>15</v>
      </c>
      <c r="B64" s="158" t="s">
        <v>85</v>
      </c>
      <c r="C64" s="158"/>
      <c r="D64" s="158"/>
      <c r="E64" s="158"/>
      <c r="F64" s="158"/>
      <c r="G64" s="158"/>
      <c r="H64" s="158"/>
      <c r="I64" s="158"/>
      <c r="J64" s="158"/>
    </row>
    <row r="65" spans="1:10">
      <c r="A65" s="14"/>
      <c r="B65" s="18"/>
      <c r="C65" s="18"/>
      <c r="D65" s="18"/>
      <c r="E65" s="18"/>
      <c r="F65" s="18"/>
      <c r="G65" s="18"/>
      <c r="H65" s="18"/>
      <c r="I65" s="18"/>
      <c r="J65" s="18"/>
    </row>
    <row r="66" spans="1:10" ht="15">
      <c r="A66" s="167" t="s">
        <v>11</v>
      </c>
      <c r="B66" s="168"/>
      <c r="C66" s="168"/>
      <c r="D66" s="168"/>
      <c r="E66" s="168"/>
      <c r="F66" s="168"/>
      <c r="G66" s="168"/>
      <c r="H66" s="168"/>
      <c r="I66" s="168"/>
      <c r="J66" s="168"/>
    </row>
    <row r="67" spans="1:10">
      <c r="A67" s="14"/>
      <c r="B67" s="18"/>
      <c r="C67" s="18"/>
      <c r="D67" s="18"/>
      <c r="E67" s="18"/>
      <c r="F67" s="18"/>
      <c r="G67" s="18"/>
      <c r="H67" s="18"/>
      <c r="I67" s="18"/>
      <c r="J67" s="18"/>
    </row>
    <row r="68" spans="1:10" ht="30.75" customHeight="1">
      <c r="A68" s="161" t="s">
        <v>86</v>
      </c>
      <c r="B68" s="169"/>
      <c r="C68" s="169"/>
      <c r="D68" s="169"/>
      <c r="E68" s="169"/>
      <c r="F68" s="169"/>
      <c r="G68" s="169"/>
      <c r="H68" s="169"/>
      <c r="I68" s="169"/>
      <c r="J68" s="169"/>
    </row>
    <row r="69" spans="1:10" ht="9.75" customHeight="1">
      <c r="A69" s="70"/>
      <c r="B69" s="68"/>
      <c r="C69" s="68"/>
      <c r="D69" s="68"/>
      <c r="E69" s="68"/>
      <c r="F69" s="68"/>
      <c r="G69" s="68"/>
      <c r="H69" s="68"/>
      <c r="I69" s="68"/>
      <c r="J69" s="68"/>
    </row>
    <row r="70" spans="1:10" ht="39" customHeight="1">
      <c r="A70" s="165" t="s">
        <v>91</v>
      </c>
      <c r="B70" s="165"/>
      <c r="C70" s="165"/>
      <c r="D70" s="165"/>
      <c r="E70" s="166"/>
      <c r="F70" s="166"/>
      <c r="G70" s="166"/>
      <c r="H70" s="166"/>
      <c r="I70" s="166"/>
      <c r="J70" s="166"/>
    </row>
    <row r="71" spans="1:10">
      <c r="A71" s="14"/>
      <c r="B71" s="18"/>
      <c r="C71" s="18"/>
      <c r="D71" s="18"/>
      <c r="E71" s="18"/>
      <c r="F71" s="18"/>
      <c r="G71" s="18"/>
      <c r="H71" s="18"/>
      <c r="I71" s="18"/>
      <c r="J71" s="18"/>
    </row>
    <row r="72" spans="1:10" ht="29.25" customHeight="1">
      <c r="A72" s="14">
        <v>16</v>
      </c>
      <c r="B72" s="158" t="s">
        <v>88</v>
      </c>
      <c r="C72" s="158"/>
      <c r="D72" s="158"/>
      <c r="E72" s="158"/>
      <c r="F72" s="158"/>
      <c r="G72" s="158"/>
      <c r="H72" s="158"/>
      <c r="I72" s="158"/>
      <c r="J72" s="158"/>
    </row>
    <row r="73" spans="1:10" ht="30.75" customHeight="1">
      <c r="A73" s="14">
        <v>17</v>
      </c>
      <c r="B73" s="158" t="s">
        <v>89</v>
      </c>
      <c r="C73" s="158"/>
      <c r="D73" s="158"/>
      <c r="E73" s="158"/>
      <c r="F73" s="158"/>
      <c r="G73" s="158"/>
      <c r="H73" s="158"/>
      <c r="I73" s="158"/>
      <c r="J73" s="158"/>
    </row>
    <row r="74" spans="1:10" ht="27.75" customHeight="1">
      <c r="A74" s="14">
        <v>18</v>
      </c>
      <c r="B74" s="158" t="s">
        <v>90</v>
      </c>
      <c r="C74" s="158"/>
      <c r="D74" s="158"/>
      <c r="E74" s="158"/>
      <c r="F74" s="158"/>
      <c r="G74" s="158"/>
      <c r="H74" s="158"/>
      <c r="I74" s="158"/>
      <c r="J74" s="158"/>
    </row>
    <row r="75" spans="1:10">
      <c r="A75" s="14"/>
      <c r="B75" s="18"/>
      <c r="C75" s="18"/>
      <c r="D75" s="18"/>
      <c r="E75" s="18"/>
      <c r="F75" s="18"/>
      <c r="G75" s="18"/>
      <c r="H75" s="18"/>
      <c r="I75" s="18"/>
      <c r="J75" s="18"/>
    </row>
    <row r="76" spans="1:10" ht="23.25" customHeight="1">
      <c r="A76" s="159" t="s">
        <v>14</v>
      </c>
      <c r="B76" s="159"/>
      <c r="C76" s="18"/>
      <c r="D76" s="18"/>
      <c r="E76" s="18"/>
      <c r="F76" s="18"/>
      <c r="G76" s="18"/>
      <c r="H76" s="18"/>
      <c r="I76" s="18"/>
      <c r="J76" s="18"/>
    </row>
    <row r="77" spans="1:10">
      <c r="A77" s="14"/>
      <c r="B77" s="18"/>
      <c r="C77" s="18"/>
      <c r="D77" s="18"/>
      <c r="E77" s="18"/>
      <c r="F77" s="18"/>
      <c r="G77" s="18"/>
      <c r="H77" s="18"/>
      <c r="I77" s="18"/>
      <c r="J77" s="18"/>
    </row>
    <row r="78" spans="1:10" ht="74.25" customHeight="1">
      <c r="A78" s="178" t="s">
        <v>106</v>
      </c>
      <c r="B78" s="179"/>
      <c r="C78" s="179"/>
      <c r="D78" s="179"/>
      <c r="E78" s="179"/>
      <c r="F78" s="179"/>
      <c r="G78" s="179"/>
      <c r="H78" s="179"/>
      <c r="I78" s="179"/>
      <c r="J78" s="179"/>
    </row>
    <row r="79" spans="1:10" ht="8.25" customHeight="1">
      <c r="A79" s="70"/>
      <c r="B79" s="68"/>
      <c r="C79" s="68"/>
      <c r="D79" s="68"/>
      <c r="E79" s="68"/>
      <c r="F79" s="68"/>
      <c r="G79" s="68"/>
      <c r="H79" s="68"/>
      <c r="I79" s="68"/>
      <c r="J79" s="68"/>
    </row>
    <row r="81" spans="1:4" ht="20.25">
      <c r="A81" s="72" t="s">
        <v>108</v>
      </c>
      <c r="B81" s="72"/>
      <c r="C81" s="72"/>
    </row>
    <row r="82" spans="1:4" ht="15.75">
      <c r="A82" s="172" t="s">
        <v>138</v>
      </c>
      <c r="B82" s="173"/>
      <c r="C82" s="173"/>
      <c r="D82" s="173"/>
    </row>
  </sheetData>
  <mergeCells count="49">
    <mergeCell ref="B13:J13"/>
    <mergeCell ref="B14:J14"/>
    <mergeCell ref="C42:J42"/>
    <mergeCell ref="C43:J43"/>
    <mergeCell ref="B24:J24"/>
    <mergeCell ref="A30:J30"/>
    <mergeCell ref="A32:J32"/>
    <mergeCell ref="B34:J34"/>
    <mergeCell ref="B39:J39"/>
    <mergeCell ref="B40:J40"/>
    <mergeCell ref="A28:J28"/>
    <mergeCell ref="A18:A19"/>
    <mergeCell ref="B18:J19"/>
    <mergeCell ref="B35:J35"/>
    <mergeCell ref="A37:J37"/>
    <mergeCell ref="A46:J46"/>
    <mergeCell ref="C41:J41"/>
    <mergeCell ref="C44:J44"/>
    <mergeCell ref="A82:D82"/>
    <mergeCell ref="B54:J54"/>
    <mergeCell ref="B51:J51"/>
    <mergeCell ref="B52:J52"/>
    <mergeCell ref="A53:C53"/>
    <mergeCell ref="C59:J59"/>
    <mergeCell ref="B55:J55"/>
    <mergeCell ref="B72:J72"/>
    <mergeCell ref="B73:J73"/>
    <mergeCell ref="A56:E56"/>
    <mergeCell ref="A78:J78"/>
    <mergeCell ref="C60:J60"/>
    <mergeCell ref="B62:J62"/>
    <mergeCell ref="B74:J74"/>
    <mergeCell ref="A76:B76"/>
    <mergeCell ref="B57:J57"/>
    <mergeCell ref="B58:J58"/>
    <mergeCell ref="A47:J47"/>
    <mergeCell ref="A49:J49"/>
    <mergeCell ref="B50:J50"/>
    <mergeCell ref="A61:D61"/>
    <mergeCell ref="A70:J70"/>
    <mergeCell ref="B64:J64"/>
    <mergeCell ref="A66:J66"/>
    <mergeCell ref="A63:E63"/>
    <mergeCell ref="A68:J68"/>
    <mergeCell ref="A4:E4"/>
    <mergeCell ref="A8:J8"/>
    <mergeCell ref="A10:J10"/>
    <mergeCell ref="A9:J9"/>
    <mergeCell ref="B12:J12"/>
  </mergeCells>
  <phoneticPr fontId="0" type="noConversion"/>
  <pageMargins left="0.75" right="0.75" top="1" bottom="1" header="0.5" footer="0.5"/>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2:K54"/>
  <sheetViews>
    <sheetView zoomScale="150" zoomScaleNormal="150" workbookViewId="0">
      <selection activeCell="D16" sqref="D16"/>
    </sheetView>
  </sheetViews>
  <sheetFormatPr defaultRowHeight="12.75"/>
  <cols>
    <col min="1" max="1" width="11.7109375" customWidth="1"/>
    <col min="2" max="2" width="58.85546875" customWidth="1"/>
    <col min="3" max="3" width="13.42578125" customWidth="1"/>
    <col min="4" max="4" width="17.5703125" customWidth="1"/>
    <col min="5" max="5" width="14.28515625" customWidth="1"/>
    <col min="6" max="6" width="13.5703125" customWidth="1"/>
    <col min="7" max="7" width="14.42578125" customWidth="1"/>
    <col min="8" max="8" width="13.85546875" customWidth="1"/>
    <col min="9" max="10" width="9.140625" customWidth="1"/>
    <col min="11" max="11" width="22.42578125" customWidth="1"/>
    <col min="12" max="13" width="9.140625" customWidth="1"/>
  </cols>
  <sheetData>
    <row r="2" spans="1:7" ht="12.75" customHeight="1">
      <c r="A2" s="204" t="s">
        <v>130</v>
      </c>
      <c r="B2" s="204"/>
    </row>
    <row r="3" spans="1:7" ht="42" customHeight="1">
      <c r="A3" s="204"/>
      <c r="B3" s="204"/>
    </row>
    <row r="4" spans="1:7" ht="6.75" customHeight="1"/>
    <row r="5" spans="1:7" ht="21" customHeight="1">
      <c r="A5" s="214" t="s">
        <v>132</v>
      </c>
      <c r="B5" s="214"/>
      <c r="C5" s="214"/>
      <c r="D5" s="214"/>
    </row>
    <row r="6" spans="1:7" ht="6.75" customHeight="1">
      <c r="A6" s="29"/>
      <c r="B6" s="29"/>
      <c r="C6" s="29"/>
      <c r="D6" s="29"/>
    </row>
    <row r="7" spans="1:7" ht="24" customHeight="1">
      <c r="A7" s="213" t="s">
        <v>114</v>
      </c>
      <c r="B7" s="213"/>
      <c r="C7" s="213"/>
      <c r="D7" s="213"/>
    </row>
    <row r="8" spans="1:7" ht="8.25" customHeight="1">
      <c r="A8" s="29"/>
      <c r="B8" s="29"/>
      <c r="C8" s="29"/>
      <c r="D8" s="29"/>
    </row>
    <row r="9" spans="1:7" ht="20.25" customHeight="1" thickBot="1">
      <c r="A9" s="87" t="s">
        <v>59</v>
      </c>
      <c r="B9" s="112"/>
      <c r="C9" s="29"/>
      <c r="D9" s="88" t="s">
        <v>105</v>
      </c>
    </row>
    <row r="10" spans="1:7" ht="20.25" customHeight="1" thickBot="1">
      <c r="A10" s="87" t="s">
        <v>60</v>
      </c>
      <c r="B10" s="112"/>
      <c r="C10" s="89"/>
      <c r="D10" s="114" t="s">
        <v>12</v>
      </c>
    </row>
    <row r="11" spans="1:7" ht="20.25" customHeight="1">
      <c r="A11" s="87" t="s">
        <v>61</v>
      </c>
      <c r="B11" s="113"/>
      <c r="C11" s="29"/>
      <c r="D11" s="29"/>
    </row>
    <row r="12" spans="1:7">
      <c r="A12" s="29"/>
      <c r="B12" s="30"/>
      <c r="C12" s="29"/>
      <c r="D12" s="29"/>
    </row>
    <row r="13" spans="1:7" ht="6" customHeight="1">
      <c r="A13" s="29"/>
      <c r="B13" s="29"/>
      <c r="C13" s="29"/>
      <c r="D13" s="29"/>
    </row>
    <row r="14" spans="1:7">
      <c r="A14" s="186" t="s">
        <v>112</v>
      </c>
      <c r="B14" s="187"/>
      <c r="C14" s="187"/>
      <c r="D14" s="134" t="s">
        <v>0</v>
      </c>
      <c r="G14" t="s">
        <v>12</v>
      </c>
    </row>
    <row r="15" spans="1:7" ht="6.75" customHeight="1">
      <c r="B15" s="1"/>
      <c r="C15" s="1"/>
      <c r="D15" t="s">
        <v>12</v>
      </c>
    </row>
    <row r="16" spans="1:7" ht="20.25" customHeight="1" thickBot="1">
      <c r="A16" s="188" t="s">
        <v>113</v>
      </c>
      <c r="B16" s="189"/>
      <c r="C16" s="190"/>
      <c r="D16" s="136"/>
      <c r="E16" s="16" t="s">
        <v>12</v>
      </c>
    </row>
    <row r="17" spans="1:11" ht="20.25" customHeight="1">
      <c r="A17" s="197" t="s">
        <v>47</v>
      </c>
      <c r="B17" s="141" t="s">
        <v>54</v>
      </c>
      <c r="C17" s="140"/>
      <c r="D17" s="137">
        <f>F17</f>
        <v>-120000</v>
      </c>
      <c r="E17" s="135">
        <f>(D16*0.6)-120000</f>
        <v>-120000</v>
      </c>
      <c r="F17" s="97">
        <f>ROUND(E17,2)</f>
        <v>-120000</v>
      </c>
    </row>
    <row r="18" spans="1:11" ht="20.25" customHeight="1">
      <c r="A18" s="198"/>
      <c r="B18" s="141" t="s">
        <v>55</v>
      </c>
      <c r="C18" s="140"/>
      <c r="D18" s="138">
        <v>120000</v>
      </c>
      <c r="E18" s="95"/>
      <c r="F18" s="98"/>
      <c r="G18" s="64"/>
    </row>
    <row r="19" spans="1:11" ht="20.25" customHeight="1">
      <c r="A19" s="210" t="s">
        <v>51</v>
      </c>
      <c r="B19" s="211"/>
      <c r="C19" s="212"/>
      <c r="D19" s="139">
        <f>F19</f>
        <v>0</v>
      </c>
      <c r="E19" s="96">
        <f>(D17+D18)*0.225</f>
        <v>0</v>
      </c>
      <c r="F19" s="97">
        <f>ROUND(E19,2)</f>
        <v>0</v>
      </c>
    </row>
    <row r="20" spans="1:11" ht="20.25" customHeight="1">
      <c r="A20" s="207" t="s">
        <v>46</v>
      </c>
      <c r="B20" s="208"/>
      <c r="C20" s="209"/>
      <c r="D20" s="137">
        <f>D16-(D17+D18+D19)</f>
        <v>0</v>
      </c>
      <c r="E20" s="99"/>
      <c r="F20" s="64"/>
    </row>
    <row r="21" spans="1:11">
      <c r="B21" s="1"/>
      <c r="C21" s="1"/>
      <c r="D21" s="11"/>
    </row>
    <row r="22" spans="1:11">
      <c r="A22" s="193" t="s">
        <v>62</v>
      </c>
      <c r="B22" s="194"/>
      <c r="C22" s="194"/>
      <c r="D22" s="133" t="s">
        <v>0</v>
      </c>
      <c r="G22" s="38"/>
      <c r="H22" s="38"/>
      <c r="I22" s="38"/>
      <c r="J22" s="38"/>
      <c r="K22" s="38"/>
    </row>
    <row r="23" spans="1:11" ht="5.25" customHeight="1">
      <c r="B23" s="2"/>
      <c r="C23" s="2"/>
      <c r="D23" s="12"/>
      <c r="G23" s="38"/>
      <c r="H23" s="38"/>
      <c r="I23" s="38"/>
      <c r="J23" s="38"/>
      <c r="K23" s="38"/>
    </row>
    <row r="24" spans="1:11">
      <c r="A24" s="195" t="s">
        <v>66</v>
      </c>
      <c r="B24" s="196"/>
      <c r="C24" s="81"/>
      <c r="D24" s="143">
        <f>D20-(D27+D31+D32+D33+D34)</f>
        <v>0</v>
      </c>
      <c r="G24" s="38"/>
      <c r="H24" s="38"/>
      <c r="I24" s="38"/>
      <c r="J24" s="38"/>
      <c r="K24" s="38"/>
    </row>
    <row r="25" spans="1:11" ht="13.5" thickBot="1">
      <c r="A25" s="205" t="s">
        <v>67</v>
      </c>
      <c r="B25" s="206"/>
      <c r="C25" s="142" t="str">
        <f>IF(D25&gt;D20,"ERROR","OK")</f>
        <v>OK</v>
      </c>
      <c r="D25" s="143">
        <f>(D27+D31+D32+D33+D34)</f>
        <v>0</v>
      </c>
      <c r="E25" s="48" t="s">
        <v>12</v>
      </c>
    </row>
    <row r="26" spans="1:11">
      <c r="A26" s="29"/>
      <c r="B26" s="29"/>
      <c r="C26" s="82"/>
      <c r="D26" s="86"/>
      <c r="E26" s="48" t="s">
        <v>12</v>
      </c>
      <c r="G26" s="42" t="s">
        <v>24</v>
      </c>
      <c r="H26" s="43"/>
      <c r="I26" s="44"/>
    </row>
    <row r="27" spans="1:11" ht="19.5" customHeight="1">
      <c r="A27" s="217" t="s">
        <v>48</v>
      </c>
      <c r="B27" s="144" t="s">
        <v>49</v>
      </c>
      <c r="C27" s="115">
        <v>0</v>
      </c>
      <c r="D27" s="201">
        <f>IF(C28&gt;C27,C27,C28)</f>
        <v>0</v>
      </c>
      <c r="E27">
        <f>IF(C28&gt;C27,C27,C28)</f>
        <v>0</v>
      </c>
      <c r="G27" s="45" t="s">
        <v>115</v>
      </c>
      <c r="I27" s="3"/>
    </row>
    <row r="28" spans="1:11" ht="54.6" customHeight="1" thickBot="1">
      <c r="A28" s="218"/>
      <c r="B28" s="145" t="s">
        <v>109</v>
      </c>
      <c r="C28" s="116">
        <v>0</v>
      </c>
      <c r="D28" s="202"/>
      <c r="E28" s="60">
        <f>D27</f>
        <v>0</v>
      </c>
      <c r="G28" s="146" t="s">
        <v>116</v>
      </c>
      <c r="I28" s="3"/>
    </row>
    <row r="29" spans="1:11" ht="30.75" customHeight="1" thickBot="1">
      <c r="A29" s="218"/>
      <c r="B29" s="199" t="s">
        <v>56</v>
      </c>
      <c r="C29" s="200"/>
      <c r="D29" s="202"/>
      <c r="E29" s="74">
        <v>6</v>
      </c>
      <c r="F29" s="39" t="s">
        <v>12</v>
      </c>
      <c r="G29" s="45" t="s">
        <v>117</v>
      </c>
      <c r="I29" s="3"/>
    </row>
    <row r="30" spans="1:11" ht="29.25" customHeight="1" thickBot="1">
      <c r="A30" s="219"/>
      <c r="B30" s="216">
        <v>1</v>
      </c>
      <c r="C30" s="216"/>
      <c r="D30" s="203"/>
      <c r="E30" s="39"/>
      <c r="F30" s="39"/>
      <c r="G30" s="45" t="s">
        <v>118</v>
      </c>
      <c r="I30" s="3"/>
    </row>
    <row r="31" spans="1:11" ht="21" customHeight="1" thickBot="1">
      <c r="A31" s="191" t="s">
        <v>50</v>
      </c>
      <c r="B31" s="192"/>
      <c r="C31" s="117">
        <v>2</v>
      </c>
      <c r="D31" s="120">
        <f>IF(C31=1,(D17)/12,0)</f>
        <v>0</v>
      </c>
      <c r="E31" s="39"/>
      <c r="F31" s="40" t="s">
        <v>16</v>
      </c>
      <c r="G31" s="45" t="s">
        <v>119</v>
      </c>
      <c r="I31" s="3"/>
    </row>
    <row r="32" spans="1:11" ht="21" customHeight="1" thickBot="1">
      <c r="A32" s="191" t="s">
        <v>1</v>
      </c>
      <c r="B32" s="192"/>
      <c r="C32" s="118">
        <v>0</v>
      </c>
      <c r="D32" s="121">
        <f>ROUNDDOWN(E32/12,0)*12</f>
        <v>0</v>
      </c>
      <c r="E32" s="73">
        <f>IF(C32&gt;(D16/4),D16/4,C32)</f>
        <v>0</v>
      </c>
      <c r="F32" s="41" t="s">
        <v>17</v>
      </c>
      <c r="G32" s="45" t="s">
        <v>120</v>
      </c>
      <c r="I32" s="3"/>
    </row>
    <row r="33" spans="1:9" ht="21" customHeight="1">
      <c r="A33" s="191" t="s">
        <v>2</v>
      </c>
      <c r="B33" s="192"/>
      <c r="C33" s="118">
        <v>0</v>
      </c>
      <c r="D33" s="120">
        <f>ROUND(C33/12,0)*12</f>
        <v>0</v>
      </c>
      <c r="E33" s="25" t="s">
        <v>12</v>
      </c>
      <c r="G33" s="45" t="s">
        <v>121</v>
      </c>
      <c r="I33" s="3"/>
    </row>
    <row r="34" spans="1:9" ht="21" customHeight="1">
      <c r="A34" s="228" t="s">
        <v>3</v>
      </c>
      <c r="B34" s="229"/>
      <c r="C34" s="83"/>
      <c r="D34" s="119">
        <v>0</v>
      </c>
      <c r="G34" s="45" t="s">
        <v>122</v>
      </c>
      <c r="I34" s="3"/>
    </row>
    <row r="35" spans="1:9" ht="9" customHeight="1" thickBot="1">
      <c r="A35" s="29"/>
      <c r="B35" s="29"/>
      <c r="C35" s="29"/>
      <c r="D35" s="29"/>
      <c r="G35" s="45" t="s">
        <v>123</v>
      </c>
      <c r="I35" s="3"/>
    </row>
    <row r="36" spans="1:9" ht="21" customHeight="1">
      <c r="A36" s="220" t="s">
        <v>63</v>
      </c>
      <c r="B36" s="221"/>
      <c r="C36" s="226">
        <v>2</v>
      </c>
      <c r="D36" s="184"/>
      <c r="F36" s="40" t="s">
        <v>16</v>
      </c>
      <c r="G36" s="45" t="s">
        <v>124</v>
      </c>
      <c r="I36" s="3"/>
    </row>
    <row r="37" spans="1:9" ht="21.75" customHeight="1" thickBot="1">
      <c r="A37" s="222"/>
      <c r="B37" s="223"/>
      <c r="C37" s="227"/>
      <c r="D37" s="184"/>
      <c r="F37" s="41" t="s">
        <v>17</v>
      </c>
      <c r="G37" s="45" t="s">
        <v>125</v>
      </c>
      <c r="H37" s="46"/>
      <c r="I37" s="47"/>
    </row>
    <row r="38" spans="1:9" ht="9" customHeight="1">
      <c r="A38" s="224"/>
      <c r="B38" s="225"/>
      <c r="C38" s="84"/>
      <c r="D38" s="185"/>
    </row>
    <row r="39" spans="1:9">
      <c r="A39" s="215"/>
      <c r="B39" s="215"/>
      <c r="C39" s="8"/>
      <c r="D39" s="24"/>
    </row>
    <row r="40" spans="1:9">
      <c r="A40" s="90"/>
      <c r="B40" s="22"/>
      <c r="C40" s="8"/>
      <c r="D40" s="24"/>
    </row>
    <row r="41" spans="1:9">
      <c r="A41" s="90"/>
      <c r="B41" s="22"/>
      <c r="C41" s="8"/>
      <c r="D41" s="24"/>
    </row>
    <row r="42" spans="1:9">
      <c r="A42" s="90"/>
      <c r="B42" s="22"/>
      <c r="C42" s="8"/>
      <c r="D42" s="24"/>
    </row>
    <row r="43" spans="1:9">
      <c r="A43" s="90"/>
      <c r="B43" s="22"/>
      <c r="C43" s="8"/>
      <c r="D43" s="24"/>
    </row>
    <row r="44" spans="1:9">
      <c r="A44" s="90"/>
      <c r="B44" s="22"/>
      <c r="C44" s="8"/>
      <c r="D44" s="24"/>
    </row>
    <row r="45" spans="1:9">
      <c r="A45" s="90"/>
      <c r="B45" s="22"/>
      <c r="C45" s="8"/>
      <c r="D45" s="24"/>
    </row>
    <row r="46" spans="1:9">
      <c r="B46" s="7"/>
      <c r="C46" s="7"/>
      <c r="D46" s="7"/>
    </row>
    <row r="47" spans="1:9">
      <c r="B47" s="7"/>
      <c r="C47" s="7"/>
      <c r="D47" s="7"/>
    </row>
    <row r="48" spans="1:9">
      <c r="A48" s="93"/>
      <c r="B48" s="94"/>
      <c r="C48" s="94"/>
      <c r="D48" s="7"/>
    </row>
    <row r="49" spans="1:4">
      <c r="A49" s="85" t="s">
        <v>103</v>
      </c>
      <c r="C49" s="85" t="s">
        <v>57</v>
      </c>
    </row>
    <row r="50" spans="1:4">
      <c r="A50" s="7" t="s">
        <v>64</v>
      </c>
      <c r="C50" s="7"/>
      <c r="D50" s="7"/>
    </row>
    <row r="51" spans="1:4">
      <c r="B51" s="7"/>
      <c r="C51" s="7"/>
      <c r="D51" s="7"/>
    </row>
    <row r="52" spans="1:4">
      <c r="B52" s="7"/>
      <c r="C52" s="7"/>
      <c r="D52" s="7"/>
    </row>
    <row r="53" spans="1:4">
      <c r="B53" s="7"/>
      <c r="C53" s="7"/>
      <c r="D53" s="7"/>
    </row>
    <row r="54" spans="1:4">
      <c r="A54" s="85" t="s">
        <v>12</v>
      </c>
      <c r="C54" s="85"/>
      <c r="D54" s="85" t="s">
        <v>12</v>
      </c>
    </row>
  </sheetData>
  <mergeCells count="23">
    <mergeCell ref="A39:B39"/>
    <mergeCell ref="B30:C30"/>
    <mergeCell ref="A27:A30"/>
    <mergeCell ref="A31:B31"/>
    <mergeCell ref="A36:B38"/>
    <mergeCell ref="C36:C37"/>
    <mergeCell ref="A32:B32"/>
    <mergeCell ref="A34:B34"/>
    <mergeCell ref="A2:B3"/>
    <mergeCell ref="A25:B25"/>
    <mergeCell ref="A20:C20"/>
    <mergeCell ref="A19:C19"/>
    <mergeCell ref="A7:D7"/>
    <mergeCell ref="A5:D5"/>
    <mergeCell ref="D36:D38"/>
    <mergeCell ref="A14:C14"/>
    <mergeCell ref="A16:C16"/>
    <mergeCell ref="A33:B33"/>
    <mergeCell ref="A22:C22"/>
    <mergeCell ref="A24:B24"/>
    <mergeCell ref="A17:A18"/>
    <mergeCell ref="B29:C29"/>
    <mergeCell ref="D27:D30"/>
  </mergeCells>
  <phoneticPr fontId="0" type="noConversion"/>
  <pageMargins left="0.74803149606299213" right="0.55118110236220474" top="0.78740157480314965" bottom="0.78740157480314965" header="0.51181102362204722" footer="0.51181102362204722"/>
  <pageSetup paperSize="9" scale="83"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48" r:id="rId4" name="Drop Down 24">
              <controlPr defaultSize="0" autoLine="0" autoPict="0">
                <anchor moveWithCells="1">
                  <from>
                    <xdr:col>2</xdr:col>
                    <xdr:colOff>161925</xdr:colOff>
                    <xdr:row>30</xdr:row>
                    <xdr:rowOff>28575</xdr:rowOff>
                  </from>
                  <to>
                    <xdr:col>2</xdr:col>
                    <xdr:colOff>790575</xdr:colOff>
                    <xdr:row>30</xdr:row>
                    <xdr:rowOff>228600</xdr:rowOff>
                  </to>
                </anchor>
              </controlPr>
            </control>
          </mc:Choice>
        </mc:AlternateContent>
        <mc:AlternateContent xmlns:mc="http://schemas.openxmlformats.org/markup-compatibility/2006">
          <mc:Choice Requires="x14">
            <control shapeId="1049" r:id="rId5" name="Drop Down 25">
              <controlPr defaultSize="0" autoLine="0" autoPict="0">
                <anchor moveWithCells="1">
                  <from>
                    <xdr:col>2</xdr:col>
                    <xdr:colOff>38100</xdr:colOff>
                    <xdr:row>35</xdr:row>
                    <xdr:rowOff>28575</xdr:rowOff>
                  </from>
                  <to>
                    <xdr:col>2</xdr:col>
                    <xdr:colOff>800100</xdr:colOff>
                    <xdr:row>36</xdr:row>
                    <xdr:rowOff>28575</xdr:rowOff>
                  </to>
                </anchor>
              </controlPr>
            </control>
          </mc:Choice>
        </mc:AlternateContent>
        <mc:AlternateContent xmlns:mc="http://schemas.openxmlformats.org/markup-compatibility/2006">
          <mc:Choice Requires="x14">
            <control shapeId="1056" r:id="rId6" name="Drop Down 32">
              <controlPr defaultSize="0" autoLine="0" autoPict="0">
                <anchor moveWithCells="1">
                  <from>
                    <xdr:col>1</xdr:col>
                    <xdr:colOff>76200</xdr:colOff>
                    <xdr:row>29</xdr:row>
                    <xdr:rowOff>38100</xdr:rowOff>
                  </from>
                  <to>
                    <xdr:col>2</xdr:col>
                    <xdr:colOff>495300</xdr:colOff>
                    <xdr:row>29</xdr:row>
                    <xdr:rowOff>342900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F79"/>
  <sheetViews>
    <sheetView tabSelected="1" topLeftCell="A39" zoomScale="150" zoomScaleNormal="150" workbookViewId="0">
      <selection activeCell="A47" sqref="A47:XFD79"/>
    </sheetView>
  </sheetViews>
  <sheetFormatPr defaultRowHeight="12.75"/>
  <cols>
    <col min="1" max="1" width="3.140625" customWidth="1"/>
    <col min="2" max="2" width="18.28515625" customWidth="1"/>
    <col min="3" max="3" width="44.7109375" customWidth="1"/>
    <col min="4" max="4" width="15.28515625" customWidth="1"/>
    <col min="5" max="5" width="9.85546875" customWidth="1"/>
    <col min="6" max="6" width="9.28515625" customWidth="1"/>
  </cols>
  <sheetData>
    <row r="1" spans="1:4" ht="74.25" customHeight="1">
      <c r="B1" s="230" t="s">
        <v>133</v>
      </c>
      <c r="C1" s="230"/>
    </row>
    <row r="2" spans="1:4" ht="18.75" customHeight="1">
      <c r="B2" s="245" t="s">
        <v>65</v>
      </c>
      <c r="C2" s="245"/>
      <c r="D2" s="245"/>
    </row>
    <row r="3" spans="1:4" ht="8.25" customHeight="1">
      <c r="C3" s="5"/>
    </row>
    <row r="4" spans="1:4" ht="12.75" customHeight="1">
      <c r="B4" s="246" t="s">
        <v>131</v>
      </c>
      <c r="C4" s="246"/>
      <c r="D4" s="246"/>
    </row>
    <row r="5" spans="1:4" ht="18.75" customHeight="1">
      <c r="B5" s="246"/>
      <c r="C5" s="246"/>
      <c r="D5" s="246"/>
    </row>
    <row r="6" spans="1:4">
      <c r="B6" t="s">
        <v>12</v>
      </c>
      <c r="C6" s="23"/>
    </row>
    <row r="7" spans="1:4" ht="44.25" customHeight="1">
      <c r="A7" s="259" t="s">
        <v>126</v>
      </c>
      <c r="B7" s="259"/>
      <c r="C7" s="259"/>
      <c r="D7" s="259"/>
    </row>
    <row r="8" spans="1:4">
      <c r="C8" s="23"/>
    </row>
    <row r="9" spans="1:4">
      <c r="B9" s="260" t="s">
        <v>4</v>
      </c>
      <c r="C9" s="261"/>
      <c r="D9" s="127" t="s">
        <v>6</v>
      </c>
    </row>
    <row r="10" spans="1:4" ht="6" customHeight="1"/>
    <row r="11" spans="1:4">
      <c r="B11" s="237" t="s">
        <v>45</v>
      </c>
      <c r="C11" s="237"/>
      <c r="D11" s="122">
        <f>'Structuring of package'!D17/12</f>
        <v>-10000</v>
      </c>
    </row>
    <row r="12" spans="1:4">
      <c r="B12" s="80" t="s">
        <v>52</v>
      </c>
      <c r="C12" s="80"/>
      <c r="D12" s="122">
        <f>'Structuring of package'!D18/12</f>
        <v>10000</v>
      </c>
    </row>
    <row r="13" spans="1:4">
      <c r="B13" s="237" t="s">
        <v>1</v>
      </c>
      <c r="C13" s="237"/>
      <c r="D13" s="122">
        <f>'Structuring of package'!D32/12</f>
        <v>0</v>
      </c>
    </row>
    <row r="14" spans="1:4">
      <c r="B14" s="247" t="s">
        <v>2</v>
      </c>
      <c r="C14" s="247"/>
      <c r="D14" s="122">
        <f>'Structuring of package'!D33/12</f>
        <v>0</v>
      </c>
    </row>
    <row r="15" spans="1:4">
      <c r="B15" s="6" t="s">
        <v>3</v>
      </c>
      <c r="C15" s="6"/>
      <c r="D15" s="122">
        <f>'Structuring of package'!D34/12</f>
        <v>0</v>
      </c>
    </row>
    <row r="16" spans="1:4">
      <c r="B16" s="231" t="s">
        <v>127</v>
      </c>
      <c r="C16" s="129"/>
      <c r="D16" s="130"/>
    </row>
    <row r="17" spans="2:6">
      <c r="B17" s="232"/>
      <c r="C17" s="129" t="s">
        <v>12</v>
      </c>
      <c r="D17" s="130"/>
    </row>
    <row r="18" spans="2:6">
      <c r="B18" s="232"/>
      <c r="C18" s="129" t="s">
        <v>12</v>
      </c>
      <c r="D18" s="130"/>
    </row>
    <row r="19" spans="2:6">
      <c r="B19" s="233"/>
      <c r="C19" s="129" t="s">
        <v>12</v>
      </c>
      <c r="D19" s="130"/>
    </row>
    <row r="20" spans="2:6" ht="7.5" customHeight="1" thickBot="1">
      <c r="B20" s="9"/>
      <c r="C20" s="9"/>
      <c r="D20" s="11"/>
    </row>
    <row r="21" spans="2:6" ht="13.5" thickBot="1">
      <c r="B21" s="249" t="s">
        <v>15</v>
      </c>
      <c r="C21" s="249"/>
      <c r="D21" s="123">
        <f>SUM(D11:D19)</f>
        <v>0</v>
      </c>
    </row>
    <row r="22" spans="2:6">
      <c r="D22" s="11"/>
    </row>
    <row r="23" spans="2:6" ht="12.75" customHeight="1">
      <c r="B23" s="260" t="s">
        <v>5</v>
      </c>
      <c r="C23" s="260"/>
      <c r="D23" s="128" t="s">
        <v>6</v>
      </c>
    </row>
    <row r="24" spans="2:6" ht="9" hidden="1" customHeight="1" thickBot="1">
      <c r="B24" s="19"/>
      <c r="C24" s="19"/>
      <c r="D24" s="12"/>
    </row>
    <row r="25" spans="2:6" ht="12.75" hidden="1" customHeight="1" thickBot="1">
      <c r="B25" s="250" t="str">
        <f>IF(E25="y","Tax on the 13th Cheque is spread over the tax year","Tax on the 13th Cheque is deducted in full  in the month of payment")</f>
        <v>Tax on the 13th Cheque is deducted in full  in the month of payment</v>
      </c>
      <c r="C25" s="251"/>
      <c r="D25" s="251"/>
      <c r="E25" s="17">
        <f>'Structuring of package'!C36</f>
        <v>2</v>
      </c>
    </row>
    <row r="26" spans="2:6" ht="8.25" hidden="1" customHeight="1">
      <c r="B26" s="250"/>
      <c r="C26" s="251"/>
      <c r="D26" s="251"/>
    </row>
    <row r="27" spans="2:6" ht="0.75" hidden="1" customHeight="1">
      <c r="B27" s="250"/>
      <c r="C27" s="251"/>
      <c r="D27" s="251"/>
    </row>
    <row r="28" spans="2:6" ht="12.75" hidden="1" customHeight="1">
      <c r="B28" s="19"/>
      <c r="C28" s="20" t="s">
        <v>13</v>
      </c>
      <c r="D28" s="21">
        <f>IF(E25=1,'Structuring of package'!D31/12,0)</f>
        <v>0</v>
      </c>
    </row>
    <row r="29" spans="2:6" ht="6.75" customHeight="1">
      <c r="D29" s="11"/>
    </row>
    <row r="30" spans="2:6">
      <c r="B30" s="237" t="s">
        <v>98</v>
      </c>
      <c r="C30" s="237"/>
      <c r="D30" s="122">
        <f>IF('Structuring of package'!E29&gt;1,('Structuring of package'!C27-'Structuring of package'!D27)/12," ")</f>
        <v>0</v>
      </c>
      <c r="F30" s="48"/>
    </row>
    <row r="31" spans="2:6">
      <c r="B31" s="237" t="s">
        <v>99</v>
      </c>
      <c r="C31" s="237"/>
      <c r="D31" s="122">
        <f>(D11+D12)*0.075</f>
        <v>0</v>
      </c>
      <c r="F31" s="48"/>
    </row>
    <row r="32" spans="2:6">
      <c r="B32" s="248" t="s">
        <v>100</v>
      </c>
      <c r="C32" s="237"/>
      <c r="D32" s="124">
        <f>D69</f>
        <v>-2999</v>
      </c>
    </row>
    <row r="33" spans="1:6">
      <c r="B33" s="231" t="s">
        <v>128</v>
      </c>
      <c r="C33" s="131" t="s">
        <v>39</v>
      </c>
      <c r="D33" s="130">
        <v>0</v>
      </c>
      <c r="F33" s="77"/>
    </row>
    <row r="34" spans="1:6">
      <c r="B34" s="232"/>
      <c r="C34" s="132"/>
      <c r="D34" s="130"/>
    </row>
    <row r="35" spans="1:6">
      <c r="B35" s="232"/>
      <c r="C35" s="132"/>
      <c r="D35" s="130"/>
    </row>
    <row r="36" spans="1:6">
      <c r="B36" s="232"/>
      <c r="C36" s="132"/>
      <c r="D36" s="130"/>
    </row>
    <row r="37" spans="1:6">
      <c r="B37" s="232"/>
      <c r="C37" s="132"/>
      <c r="D37" s="130"/>
    </row>
    <row r="38" spans="1:6">
      <c r="B38" s="232"/>
      <c r="C38" s="132"/>
      <c r="D38" s="130"/>
    </row>
    <row r="39" spans="1:6">
      <c r="B39" s="232"/>
      <c r="C39" s="132"/>
      <c r="D39" s="130"/>
    </row>
    <row r="40" spans="1:6">
      <c r="B40" s="233"/>
      <c r="C40" s="132"/>
      <c r="D40" s="130"/>
    </row>
    <row r="41" spans="1:6" ht="7.5" customHeight="1" thickBot="1">
      <c r="D41" s="11"/>
    </row>
    <row r="42" spans="1:6" ht="13.5" thickBot="1">
      <c r="C42" s="4" t="s">
        <v>7</v>
      </c>
      <c r="D42" s="125">
        <f>SUM(D30:D40)</f>
        <v>-2999</v>
      </c>
    </row>
    <row r="43" spans="1:6" ht="13.5" thickBot="1">
      <c r="D43" s="11"/>
    </row>
    <row r="44" spans="1:6" ht="16.5" thickBot="1">
      <c r="C44" s="10" t="s">
        <v>104</v>
      </c>
      <c r="D44" s="126">
        <f>+D21-D42</f>
        <v>2999</v>
      </c>
    </row>
    <row r="47" spans="1:6" ht="16.5" hidden="1" thickBot="1">
      <c r="A47" s="238" t="s">
        <v>40</v>
      </c>
      <c r="B47" s="239"/>
      <c r="C47" s="239"/>
      <c r="D47" s="240"/>
    </row>
    <row r="48" spans="1:6" hidden="1">
      <c r="B48" s="50" t="s">
        <v>4</v>
      </c>
      <c r="C48" s="49"/>
    </row>
    <row r="49" spans="2:6" hidden="1">
      <c r="B49" s="241" t="s">
        <v>97</v>
      </c>
      <c r="C49" s="242"/>
      <c r="D49" s="54">
        <f>D21</f>
        <v>0</v>
      </c>
    </row>
    <row r="50" spans="2:6" hidden="1">
      <c r="B50" s="62" t="s">
        <v>33</v>
      </c>
      <c r="C50" s="63"/>
      <c r="D50" s="65">
        <f>'Structuring of package'!D27/12</f>
        <v>0</v>
      </c>
    </row>
    <row r="51" spans="2:6" hidden="1">
      <c r="B51" s="243" t="s">
        <v>29</v>
      </c>
      <c r="C51" s="244"/>
      <c r="D51" s="76">
        <f>D28</f>
        <v>0</v>
      </c>
    </row>
    <row r="52" spans="2:6" ht="13.5" hidden="1" thickBot="1">
      <c r="B52" s="49"/>
      <c r="C52" s="49"/>
      <c r="D52" s="53">
        <f>SUM(D49:D51)</f>
        <v>0</v>
      </c>
    </row>
    <row r="53" spans="2:6" hidden="1">
      <c r="B53" s="49"/>
      <c r="C53" s="49"/>
    </row>
    <row r="54" spans="2:6" hidden="1">
      <c r="B54" s="50" t="s">
        <v>30</v>
      </c>
      <c r="C54" s="49"/>
    </row>
    <row r="55" spans="2:6" hidden="1">
      <c r="B55" s="241" t="s">
        <v>41</v>
      </c>
      <c r="C55" s="258"/>
      <c r="D55" s="54">
        <f>D31</f>
        <v>0</v>
      </c>
    </row>
    <row r="56" spans="2:6" hidden="1">
      <c r="B56" s="256" t="s">
        <v>39</v>
      </c>
      <c r="C56" s="257"/>
      <c r="D56" s="78">
        <f>IF(D33&gt;145.83,145.83,D33)</f>
        <v>0</v>
      </c>
      <c r="E56" s="61"/>
      <c r="F56" s="252"/>
    </row>
    <row r="57" spans="2:6" hidden="1">
      <c r="B57" s="62" t="s">
        <v>96</v>
      </c>
      <c r="C57" s="63"/>
      <c r="D57" s="65">
        <f>D12*0.5</f>
        <v>5000</v>
      </c>
      <c r="E57" s="61"/>
      <c r="F57" s="252"/>
    </row>
    <row r="58" spans="2:6" hidden="1">
      <c r="B58" s="243" t="s">
        <v>107</v>
      </c>
      <c r="C58" s="244"/>
      <c r="D58" s="79">
        <f>D13*0.2</f>
        <v>0</v>
      </c>
      <c r="F58" s="252"/>
    </row>
    <row r="59" spans="2:6" ht="13.5" hidden="1" thickBot="1">
      <c r="D59" s="53">
        <f>SUM(D55:D58)</f>
        <v>5000</v>
      </c>
      <c r="F59" s="252"/>
    </row>
    <row r="60" spans="2:6" hidden="1">
      <c r="D60" s="100"/>
      <c r="F60" s="252"/>
    </row>
    <row r="61" spans="2:6" ht="13.5" hidden="1" thickBot="1">
      <c r="D61" s="48"/>
      <c r="F61" s="253"/>
    </row>
    <row r="62" spans="2:6" ht="13.5" hidden="1" thickBot="1">
      <c r="B62" s="254" t="s">
        <v>53</v>
      </c>
      <c r="C62" s="255"/>
      <c r="D62" s="52">
        <f>(D52-D59)*12</f>
        <v>-60000</v>
      </c>
      <c r="E62" s="66" t="s">
        <v>12</v>
      </c>
    </row>
    <row r="63" spans="2:6" hidden="1">
      <c r="B63" s="38"/>
      <c r="C63" s="38"/>
      <c r="D63" s="48"/>
    </row>
    <row r="64" spans="2:6" hidden="1">
      <c r="B64" s="50" t="s">
        <v>8</v>
      </c>
      <c r="C64" s="38"/>
      <c r="D64" s="48"/>
    </row>
    <row r="65" spans="2:6" hidden="1">
      <c r="B65" s="150" t="s">
        <v>134</v>
      </c>
      <c r="C65" s="151"/>
      <c r="D65" s="111" t="b">
        <f>IF(D62&gt;1500000,((D62-1500000)*0.45)+532041,IF(D62&gt;708310,((D62-708310)*0.41)+207448,IF(D62&gt;555600,((D62-555600)*0.39)+147891,IF(D62&gt;423300,((D62-423300)*0.36)+100263,IF(D62&gt;305850,((D62-305850)*0.31)+63853,IF(D62&gt;195850,((D62-195850)*0.26)+35253))))))</f>
        <v>0</v>
      </c>
      <c r="E65" s="149" t="s">
        <v>12</v>
      </c>
      <c r="F65" s="66" t="s">
        <v>12</v>
      </c>
    </row>
    <row r="66" spans="2:6" hidden="1">
      <c r="B66" s="235" t="s">
        <v>135</v>
      </c>
      <c r="C66" s="236"/>
      <c r="D66" s="148">
        <v>17820</v>
      </c>
      <c r="E66" s="147"/>
    </row>
    <row r="67" spans="2:6" ht="13.5" hidden="1" thickBot="1">
      <c r="B67" s="109" t="s">
        <v>136</v>
      </c>
      <c r="C67" s="110"/>
      <c r="D67" s="148">
        <f>E77</f>
        <v>18168</v>
      </c>
      <c r="E67" s="147"/>
    </row>
    <row r="68" spans="2:6" ht="13.5" hidden="1" thickBot="1">
      <c r="B68" s="56" t="s">
        <v>31</v>
      </c>
      <c r="C68" s="57"/>
      <c r="D68" s="55">
        <f>D65-(D66+D67)</f>
        <v>-35988</v>
      </c>
    </row>
    <row r="69" spans="2:6" ht="13.5" hidden="1" thickBot="1">
      <c r="B69" s="58" t="s">
        <v>32</v>
      </c>
      <c r="C69" s="59"/>
      <c r="D69" s="51">
        <f>D68/12</f>
        <v>-2999</v>
      </c>
    </row>
    <row r="70" spans="2:6" hidden="1">
      <c r="D70" s="48"/>
    </row>
    <row r="71" spans="2:6" hidden="1"/>
    <row r="72" spans="2:6" hidden="1"/>
    <row r="73" spans="2:6" hidden="1">
      <c r="B73" s="234" t="s">
        <v>137</v>
      </c>
      <c r="C73" s="234"/>
      <c r="D73" s="234"/>
      <c r="E73" s="234"/>
    </row>
    <row r="74" spans="2:6" ht="13.5" hidden="1" thickBot="1"/>
    <row r="75" spans="2:6" hidden="1">
      <c r="B75" s="101" t="s">
        <v>27</v>
      </c>
      <c r="C75" s="102" t="s">
        <v>28</v>
      </c>
      <c r="D75" s="102" t="s">
        <v>25</v>
      </c>
      <c r="E75" s="103" t="s">
        <v>26</v>
      </c>
    </row>
    <row r="76" spans="2:6" hidden="1">
      <c r="B76" s="104"/>
      <c r="C76" s="105"/>
      <c r="D76" s="105"/>
      <c r="E76" s="105"/>
    </row>
    <row r="77" spans="2:6" ht="13.5" hidden="1" thickBot="1">
      <c r="B77" s="106">
        <f>IF('Structuring of package'!E29=1,0,IF('Structuring of package'!E29=2,376,IF('Structuring of package'!E29=3,752,IF('Structuring of package'!E29=4,1006,IF('Structuring of package'!E29=5,1260,IF('Structuring of package'!E29=6,1514,IF('Structuring of package'!E29=7,1768,IF('Structuring of package'!E29=8,2022,0))))))))</f>
        <v>1514</v>
      </c>
      <c r="C77" s="107">
        <f>IF('Structuring of package'!E29=9,1928,IF('Structuring of package'!E29=10,2143,IF('Structuring of package'!E29=11,2358,IF('Structuring of package'!E29=12,2573,0))))</f>
        <v>0</v>
      </c>
      <c r="D77" s="107">
        <f>SUM(B77:C77)</f>
        <v>1514</v>
      </c>
      <c r="E77" s="108">
        <f>D77*12</f>
        <v>18168</v>
      </c>
    </row>
    <row r="78" spans="2:6" hidden="1">
      <c r="B78" s="147"/>
      <c r="C78" s="147"/>
    </row>
    <row r="79" spans="2:6" hidden="1"/>
  </sheetData>
  <mergeCells count="26">
    <mergeCell ref="A7:D7"/>
    <mergeCell ref="B11:C11"/>
    <mergeCell ref="B30:C30"/>
    <mergeCell ref="B23:C23"/>
    <mergeCell ref="B9:C9"/>
    <mergeCell ref="F56:F61"/>
    <mergeCell ref="B58:C58"/>
    <mergeCell ref="B62:C62"/>
    <mergeCell ref="B56:C56"/>
    <mergeCell ref="B55:C55"/>
    <mergeCell ref="B1:C1"/>
    <mergeCell ref="B16:B19"/>
    <mergeCell ref="B33:B40"/>
    <mergeCell ref="B73:E73"/>
    <mergeCell ref="B66:C66"/>
    <mergeCell ref="B13:C13"/>
    <mergeCell ref="A47:D47"/>
    <mergeCell ref="B49:C49"/>
    <mergeCell ref="B51:C51"/>
    <mergeCell ref="B2:D2"/>
    <mergeCell ref="B4:D5"/>
    <mergeCell ref="B14:C14"/>
    <mergeCell ref="B32:C32"/>
    <mergeCell ref="B21:C21"/>
    <mergeCell ref="B31:C31"/>
    <mergeCell ref="B25:D27"/>
  </mergeCells>
  <phoneticPr fontId="0" type="noConversion"/>
  <pageMargins left="0.75" right="0.75" top="1" bottom="1" header="0.5" footer="0.5"/>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Guide</vt:lpstr>
      <vt:lpstr>Structuring of package</vt:lpstr>
      <vt:lpstr>Salary advice</vt:lpstr>
      <vt:lpstr>'Salary advice'!Print_Area</vt:lpstr>
      <vt:lpstr>'Structuring of package'!Print_Area</vt:lpstr>
    </vt:vector>
  </TitlesOfParts>
  <Company>Wilde Amandelstraat 173</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 J van der Walt</dc:creator>
  <cp:lastModifiedBy>Esther Nkosi</cp:lastModifiedBy>
  <cp:lastPrinted>2008-12-09T07:10:48Z</cp:lastPrinted>
  <dcterms:created xsi:type="dcterms:W3CDTF">2000-12-06T17:43:06Z</dcterms:created>
  <dcterms:modified xsi:type="dcterms:W3CDTF">2026-05-26T10:04:04Z</dcterms:modified>
</cp:coreProperties>
</file>